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kredyt" sheetId="1" r:id="rId1"/>
    <sheet name="zał 6 inwes wiel (2)" sheetId="2" r:id="rId2"/>
  </sheets>
  <definedNames>
    <definedName name="_xlnm.Print_Area" localSheetId="0">'zał 6 inwes kredyt'!$A$1:$U$26</definedName>
    <definedName name="_xlnm.Print_Area" localSheetId="1">'zał 6 inwes wiel (2)'!$A$1:$U$28</definedName>
  </definedNames>
  <calcPr fullCalcOnLoad="1"/>
</workbook>
</file>

<file path=xl/sharedStrings.xml><?xml version="1.0" encoding="utf-8"?>
<sst xmlns="http://schemas.openxmlformats.org/spreadsheetml/2006/main" count="157" uniqueCount="54">
  <si>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</si>
  <si>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</si>
  <si>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</si>
  <si>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</si>
  <si>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</si>
  <si>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</si>
  <si>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</si>
  <si>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</si>
  <si>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</si>
  <si>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</si>
  <si>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</si>
  <si>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</si>
  <si>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</si>
  <si>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</si>
  <si>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</si>
  <si>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</si>
  <si>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</si>
  <si>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</si>
  <si>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</si>
  <si>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Przebudowa drogi w miejscowości  Wróblewo</t>
  </si>
  <si>
    <t>Przebudowa drogi w miejscowości  Trzciniec</t>
  </si>
  <si>
    <t>budżetu państwa</t>
  </si>
  <si>
    <t>2004-2006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</si>
  <si>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</si>
  <si>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</si>
  <si>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</si>
  <si>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</si>
  <si>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</si>
  <si>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</si>
  <si>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Remont Szkoły Podstawowej we Wróblewie - wymiana okien</t>
  </si>
  <si>
    <t>2003-2006</t>
  </si>
  <si>
    <t>Budowa drogi asfaltowej w miejscowości Bębnówko</t>
  </si>
  <si>
    <t>Budowa drogi asfaltowej w miejscowości Gradzanowo Zbęskie-Gradzanowo Włościańskie</t>
  </si>
  <si>
    <t>2003-2005</t>
  </si>
  <si>
    <t>kredyt</t>
  </si>
  <si>
    <t>pożyczka</t>
  </si>
  <si>
    <t xml:space="preserve"> środki pozyskane z innych źródeł</t>
  </si>
  <si>
    <t>Załącznik Nr 4</t>
  </si>
  <si>
    <t>2005-2006</t>
  </si>
  <si>
    <t>Budowa drogi żwirowej w miejscowości Gradzanowo Zbęskie Kolonia</t>
  </si>
  <si>
    <t>Wydatki na zadania inwestycyjne na 2005 rok objęte wieloletnimi programami inwestycyjnymi</t>
  </si>
  <si>
    <t>Program "Odnowa wsi" obejmuje:</t>
  </si>
  <si>
    <t>92601</t>
  </si>
  <si>
    <t>Budowa chodników i parkingu we wsi Radzanów</t>
  </si>
  <si>
    <t>Docieplenie, wymiana ogrzewania budynku komunalnego w Radzanowie</t>
  </si>
  <si>
    <t>Plac zabaw dla dzieci w Radzanowie</t>
  </si>
  <si>
    <t>Budowa boiska wiejskiego w miejscowości Radzanów</t>
  </si>
  <si>
    <t>z budżetu UE</t>
  </si>
  <si>
    <t>750</t>
  </si>
  <si>
    <t>Administracja publiczna</t>
  </si>
  <si>
    <t xml:space="preserve">                         środki pozyskane z innych źródeł</t>
  </si>
  <si>
    <t xml:space="preserve"> z dnia 7 lipca 2005r. </t>
  </si>
  <si>
    <t xml:space="preserve"> do Uchwały Nr XXV/159/2005</t>
  </si>
  <si>
    <t>Załącznik Nr 1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</si>
</sst>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8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75" fontId="6" fillId="4" borderId="30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9" xfId="15" applyNumberFormat="1" applyFont="1" applyFill="1" applyBorder="1" applyAlignment="1">
      <alignment horizontal="center" vertical="center" wrapText="1"/>
    </xf>
    <xf numFmtId="175" fontId="6" fillId="3" borderId="30" xfId="15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81" fontId="5" fillId="4" borderId="38" xfId="15" applyNumberFormat="1" applyFont="1" applyFill="1" applyBorder="1" applyAlignment="1">
      <alignment horizontal="center" vertical="center" wrapText="1"/>
    </xf>
    <xf numFmtId="181" fontId="5" fillId="4" borderId="30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Border="1" applyAlignment="1">
      <alignment horizontal="center" vertical="center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40" xfId="15" applyNumberFormat="1" applyFont="1" applyFill="1" applyBorder="1" applyAlignment="1">
      <alignment vertical="center"/>
    </xf>
    <xf numFmtId="175" fontId="6" fillId="4" borderId="40" xfId="15" applyNumberFormat="1" applyFont="1" applyFill="1" applyBorder="1" applyAlignment="1">
      <alignment vertical="center"/>
    </xf>
    <xf numFmtId="175" fontId="6" fillId="0" borderId="41" xfId="15" applyNumberFormat="1" applyFont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81" fontId="5" fillId="3" borderId="28" xfId="15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5" fillId="0" borderId="42" xfId="15" applyNumberFormat="1" applyFont="1" applyBorder="1" applyAlignment="1">
      <alignment vertical="center"/>
    </xf>
    <xf numFmtId="175" fontId="5" fillId="0" borderId="43" xfId="15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5" fontId="5" fillId="0" borderId="16" xfId="15" applyNumberFormat="1" applyFont="1" applyBorder="1" applyAlignment="1">
      <alignment vertical="center"/>
    </xf>
    <xf numFmtId="175" fontId="5" fillId="0" borderId="11" xfId="15" applyNumberFormat="1" applyFont="1" applyBorder="1" applyAlignment="1">
      <alignment vertical="center"/>
    </xf>
    <xf numFmtId="181" fontId="5" fillId="4" borderId="11" xfId="15" applyNumberFormat="1" applyFont="1" applyFill="1" applyBorder="1" applyAlignment="1">
      <alignment horizontal="center" vertical="center" wrapText="1"/>
    </xf>
    <xf numFmtId="175" fontId="6" fillId="3" borderId="6" xfId="15" applyNumberFormat="1" applyFont="1" applyFill="1" applyBorder="1" applyAlignment="1">
      <alignment vertical="center"/>
    </xf>
    <xf numFmtId="175" fontId="6" fillId="3" borderId="28" xfId="15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181" fontId="5" fillId="3" borderId="30" xfId="15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0"/>
  <sheetViews>
    <sheetView tabSelected="1" view="pageBreakPreview" zoomScale="75" zoomScaleNormal="75" zoomScaleSheetLayoutView="75" workbookViewId="0" topLeftCell="H1">
      <selection activeCell="J3" sqref="J3:J4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3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53</v>
      </c>
    </row>
    <row r="2" spans="4:19" ht="20.25">
      <c r="D2" s="1"/>
      <c r="F2" s="120" t="s">
        <v>40</v>
      </c>
      <c r="I2" s="6"/>
      <c r="J2" s="6"/>
      <c r="K2" s="6"/>
      <c r="L2" s="6"/>
      <c r="M2" s="6"/>
      <c r="S2" s="79"/>
    </row>
    <row r="3" ht="16.5" thickBot="1"/>
    <row r="4" spans="1:21" ht="74.25" customHeight="1" thickBot="1">
      <c r="A4" s="61" t="s">
        <v>0</v>
      </c>
      <c r="B4" s="59" t="s">
        <v>1</v>
      </c>
      <c r="C4" s="59" t="s">
        <v>2</v>
      </c>
      <c r="D4" s="64" t="s">
        <v>3</v>
      </c>
      <c r="E4" s="59" t="s">
        <v>4</v>
      </c>
      <c r="F4" s="59" t="s">
        <v>6</v>
      </c>
      <c r="G4" s="9" t="s">
        <v>5</v>
      </c>
      <c r="H4" s="9"/>
      <c r="I4" s="129"/>
      <c r="J4" s="129"/>
      <c r="K4" s="129"/>
      <c r="L4" s="129"/>
      <c r="M4" s="129"/>
      <c r="N4" s="129"/>
      <c r="O4" s="129"/>
      <c r="P4" s="129"/>
      <c r="Q4" s="130"/>
      <c r="R4" s="88"/>
      <c r="S4" s="88"/>
      <c r="T4" s="88"/>
      <c r="U4" s="88"/>
    </row>
    <row r="5" spans="1:21" ht="15.75" customHeight="1">
      <c r="A5" s="62"/>
      <c r="B5" s="60"/>
      <c r="C5" s="60"/>
      <c r="D5" s="65"/>
      <c r="E5" s="60"/>
      <c r="F5" s="10"/>
      <c r="G5" s="11"/>
      <c r="H5" s="11"/>
      <c r="I5" s="95"/>
      <c r="J5" s="58"/>
      <c r="K5" s="58"/>
      <c r="L5" s="58"/>
      <c r="M5" s="58"/>
      <c r="N5" s="58">
        <v>2005</v>
      </c>
      <c r="O5" s="58"/>
      <c r="P5" s="85"/>
      <c r="Q5" s="134">
        <v>2006</v>
      </c>
      <c r="R5" s="129"/>
      <c r="S5" s="129"/>
      <c r="T5" s="129"/>
      <c r="U5" s="135"/>
    </row>
    <row r="6" spans="1:21" ht="15.75" customHeight="1" thickBot="1">
      <c r="A6" s="62"/>
      <c r="B6" s="60"/>
      <c r="C6" s="60"/>
      <c r="D6" s="65"/>
      <c r="E6" s="60"/>
      <c r="F6" s="10"/>
      <c r="G6" s="11"/>
      <c r="H6" s="11"/>
      <c r="I6" s="96"/>
      <c r="J6" s="89"/>
      <c r="K6" s="89"/>
      <c r="L6" s="89"/>
      <c r="M6" s="89"/>
      <c r="N6" s="89"/>
      <c r="O6" s="89"/>
      <c r="P6" s="90"/>
      <c r="Q6" s="136"/>
      <c r="R6" s="137"/>
      <c r="S6" s="137"/>
      <c r="T6" s="137"/>
      <c r="U6" s="138"/>
    </row>
    <row r="7" spans="1:21" ht="27.75" customHeight="1">
      <c r="A7" s="62"/>
      <c r="B7" s="60"/>
      <c r="C7" s="60"/>
      <c r="D7" s="65"/>
      <c r="E7" s="60"/>
      <c r="F7" s="63"/>
      <c r="G7" s="11"/>
      <c r="H7" s="11"/>
      <c r="I7" s="98"/>
      <c r="J7" s="60" t="s">
        <v>23</v>
      </c>
      <c r="K7" s="10"/>
      <c r="L7" s="60"/>
      <c r="M7" s="141" t="s">
        <v>36</v>
      </c>
      <c r="N7" s="140"/>
      <c r="O7" s="140"/>
      <c r="P7" s="142"/>
      <c r="Q7" s="100"/>
      <c r="R7" s="139" t="s">
        <v>50</v>
      </c>
      <c r="S7" s="140"/>
      <c r="T7" s="140"/>
      <c r="U7" s="140"/>
    </row>
    <row r="8" spans="1:21" ht="41.25" customHeight="1">
      <c r="A8" s="62"/>
      <c r="B8" s="60"/>
      <c r="C8" s="60"/>
      <c r="D8" s="65"/>
      <c r="E8" s="60"/>
      <c r="F8" s="63"/>
      <c r="G8" s="11"/>
      <c r="H8" s="11" t="s">
        <v>7</v>
      </c>
      <c r="I8" s="60" t="s">
        <v>8</v>
      </c>
      <c r="J8" s="60"/>
      <c r="K8" s="60" t="s">
        <v>35</v>
      </c>
      <c r="L8" s="60" t="s">
        <v>34</v>
      </c>
      <c r="M8" s="93" t="s">
        <v>27</v>
      </c>
      <c r="N8" s="12" t="s">
        <v>47</v>
      </c>
      <c r="O8" s="93" t="s">
        <v>21</v>
      </c>
      <c r="P8" s="91" t="s">
        <v>21</v>
      </c>
      <c r="Q8" s="10" t="s">
        <v>8</v>
      </c>
      <c r="R8" s="60" t="s">
        <v>23</v>
      </c>
      <c r="S8" s="93" t="s">
        <v>21</v>
      </c>
      <c r="T8" s="12" t="s">
        <v>47</v>
      </c>
      <c r="U8" s="91" t="s">
        <v>21</v>
      </c>
    </row>
    <row r="9" spans="1:21" ht="16.5" thickBot="1">
      <c r="A9" s="13"/>
      <c r="B9" s="14"/>
      <c r="C9" s="14"/>
      <c r="D9" s="15"/>
      <c r="E9" s="14"/>
      <c r="F9" s="16"/>
      <c r="G9" s="17"/>
      <c r="H9" s="17"/>
      <c r="I9" s="97"/>
      <c r="J9" s="97"/>
      <c r="K9" s="97"/>
      <c r="L9" s="97"/>
      <c r="M9" s="97"/>
      <c r="N9" s="18"/>
      <c r="O9" s="94" t="s">
        <v>25</v>
      </c>
      <c r="P9" s="92" t="s">
        <v>24</v>
      </c>
      <c r="Q9" s="99"/>
      <c r="R9" s="97"/>
      <c r="S9" s="94" t="s">
        <v>25</v>
      </c>
      <c r="T9" s="18"/>
      <c r="U9" s="92" t="s">
        <v>24</v>
      </c>
    </row>
    <row r="10" spans="1:33" s="67" customFormat="1" ht="39" customHeight="1" hidden="1" thickBot="1">
      <c r="A10" s="31">
        <v>1</v>
      </c>
      <c r="B10" s="32"/>
      <c r="C10" s="33" t="s">
        <v>10</v>
      </c>
      <c r="D10" s="34" t="s">
        <v>11</v>
      </c>
      <c r="E10" s="35" t="s">
        <v>9</v>
      </c>
      <c r="F10" s="36" t="s">
        <v>12</v>
      </c>
      <c r="G10" s="37"/>
      <c r="H10" s="38"/>
      <c r="I10" s="74"/>
      <c r="J10" s="81"/>
      <c r="K10" s="81"/>
      <c r="L10" s="81"/>
      <c r="M10" s="81"/>
      <c r="N10" s="39"/>
      <c r="O10" s="39"/>
      <c r="P10" s="81"/>
      <c r="Q10" s="74"/>
      <c r="R10" s="39"/>
      <c r="S10" s="39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252" s="73" customFormat="1" ht="50.25" customHeight="1" thickBot="1">
      <c r="A11" s="19"/>
      <c r="B11" s="20" t="s">
        <v>13</v>
      </c>
      <c r="C11" s="20"/>
      <c r="D11" s="21" t="s">
        <v>14</v>
      </c>
      <c r="E11" s="22"/>
      <c r="F11" s="23"/>
      <c r="G11" s="29">
        <f aca="true" t="shared" si="0" ref="G11:U11">SUM(G12:G16)</f>
        <v>1173948</v>
      </c>
      <c r="H11" s="29">
        <f t="shared" si="0"/>
        <v>31618</v>
      </c>
      <c r="I11" s="103">
        <f t="shared" si="0"/>
        <v>910540</v>
      </c>
      <c r="J11" s="29">
        <f t="shared" si="0"/>
        <v>296452</v>
      </c>
      <c r="K11" s="29">
        <f t="shared" si="0"/>
        <v>0</v>
      </c>
      <c r="L11" s="29">
        <f t="shared" si="0"/>
        <v>152600</v>
      </c>
      <c r="M11" s="29">
        <f t="shared" si="0"/>
        <v>0</v>
      </c>
      <c r="N11" s="29">
        <f t="shared" si="0"/>
        <v>407194</v>
      </c>
      <c r="O11" s="29">
        <f t="shared" si="0"/>
        <v>54294</v>
      </c>
      <c r="P11" s="29">
        <f t="shared" si="0"/>
        <v>0</v>
      </c>
      <c r="Q11" s="116">
        <f t="shared" si="0"/>
        <v>231790</v>
      </c>
      <c r="R11" s="118">
        <f t="shared" si="0"/>
        <v>231790</v>
      </c>
      <c r="S11" s="118">
        <f t="shared" si="0"/>
        <v>0</v>
      </c>
      <c r="T11" s="118">
        <f t="shared" si="0"/>
        <v>0</v>
      </c>
      <c r="U11" s="118">
        <f t="shared" si="0"/>
        <v>0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68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70"/>
      <c r="AT11" s="71"/>
      <c r="AU11" s="71"/>
      <c r="AV11" s="72"/>
      <c r="AW11" s="68"/>
      <c r="AX11" s="68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70"/>
      <c r="BJ11" s="71"/>
      <c r="BK11" s="71"/>
      <c r="BL11" s="72"/>
      <c r="BM11" s="68"/>
      <c r="BN11" s="68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70"/>
      <c r="BZ11" s="71"/>
      <c r="CA11" s="71"/>
      <c r="CB11" s="72"/>
      <c r="CC11" s="68"/>
      <c r="CD11" s="68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70"/>
      <c r="CP11" s="71"/>
      <c r="CQ11" s="71"/>
      <c r="CR11" s="72"/>
      <c r="CS11" s="68"/>
      <c r="CT11" s="68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70"/>
      <c r="DF11" s="71"/>
      <c r="DG11" s="71"/>
      <c r="DH11" s="72"/>
      <c r="DI11" s="68"/>
      <c r="DJ11" s="68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70"/>
      <c r="DV11" s="71"/>
      <c r="DW11" s="71"/>
      <c r="DX11" s="72"/>
      <c r="DY11" s="68"/>
      <c r="DZ11" s="68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70"/>
      <c r="EL11" s="71"/>
      <c r="EM11" s="71"/>
      <c r="EN11" s="72"/>
      <c r="EO11" s="68"/>
      <c r="EP11" s="68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70"/>
      <c r="FB11" s="71"/>
      <c r="FC11" s="71"/>
      <c r="FD11" s="72"/>
      <c r="FE11" s="68"/>
      <c r="FF11" s="68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70"/>
      <c r="FR11" s="71"/>
      <c r="FS11" s="71"/>
      <c r="FT11" s="72"/>
      <c r="FU11" s="68"/>
      <c r="FV11" s="68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70"/>
      <c r="GH11" s="71"/>
      <c r="GI11" s="71"/>
      <c r="GJ11" s="72"/>
      <c r="GK11" s="68"/>
      <c r="GL11" s="68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70"/>
      <c r="GX11" s="71"/>
      <c r="GY11" s="71"/>
      <c r="GZ11" s="72"/>
      <c r="HA11" s="68"/>
      <c r="HB11" s="68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70"/>
      <c r="HN11" s="71"/>
      <c r="HO11" s="71"/>
      <c r="HP11" s="72"/>
      <c r="HQ11" s="68"/>
      <c r="HR11" s="68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70"/>
      <c r="ID11" s="71"/>
      <c r="IE11" s="71"/>
      <c r="IF11" s="72"/>
      <c r="IG11" s="68"/>
      <c r="IH11" s="68"/>
      <c r="II11" s="69"/>
      <c r="IJ11" s="69"/>
      <c r="IK11" s="69"/>
      <c r="IL11" s="69"/>
      <c r="IM11" s="69"/>
      <c r="IN11" s="69"/>
      <c r="IO11" s="69"/>
      <c r="IP11" s="69"/>
      <c r="IQ11" s="69"/>
      <c r="IR11" s="69"/>
    </row>
    <row r="12" spans="1:33" s="67" customFormat="1" ht="68.25" customHeight="1" thickBot="1">
      <c r="A12" s="42">
        <v>1</v>
      </c>
      <c r="B12" s="25"/>
      <c r="C12" s="26" t="s">
        <v>15</v>
      </c>
      <c r="D12" s="27" t="s">
        <v>32</v>
      </c>
      <c r="E12" s="43" t="s">
        <v>9</v>
      </c>
      <c r="F12" s="105" t="s">
        <v>30</v>
      </c>
      <c r="G12" s="29">
        <f aca="true" t="shared" si="1" ref="G12:G26">H12+I12+Q12</f>
        <v>306255</v>
      </c>
      <c r="H12" s="29">
        <v>16865</v>
      </c>
      <c r="I12" s="103">
        <f>SUM(J12:P12)</f>
        <v>157600</v>
      </c>
      <c r="J12" s="82">
        <v>5000</v>
      </c>
      <c r="K12" s="82">
        <v>0</v>
      </c>
      <c r="L12" s="82">
        <v>152600</v>
      </c>
      <c r="M12" s="82"/>
      <c r="N12" s="44"/>
      <c r="O12" s="44"/>
      <c r="P12" s="82"/>
      <c r="Q12" s="76">
        <f>SUM(R12:U12)</f>
        <v>131790</v>
      </c>
      <c r="R12" s="44">
        <v>131790</v>
      </c>
      <c r="S12" s="44"/>
      <c r="T12" s="44"/>
      <c r="U12" s="44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67" customFormat="1" ht="68.25" customHeight="1">
      <c r="A13" s="56">
        <v>2</v>
      </c>
      <c r="B13" s="57"/>
      <c r="C13" s="26"/>
      <c r="D13" s="27" t="s">
        <v>31</v>
      </c>
      <c r="E13" s="43" t="s">
        <v>9</v>
      </c>
      <c r="F13" s="105" t="s">
        <v>33</v>
      </c>
      <c r="G13" s="29">
        <f t="shared" si="1"/>
        <v>166753</v>
      </c>
      <c r="H13" s="29">
        <v>10753</v>
      </c>
      <c r="I13" s="103">
        <f>SUM(J13:P13)</f>
        <v>156000</v>
      </c>
      <c r="J13" s="114">
        <v>156000</v>
      </c>
      <c r="K13" s="82"/>
      <c r="L13" s="82"/>
      <c r="M13" s="82"/>
      <c r="N13" s="44"/>
      <c r="O13" s="44"/>
      <c r="P13" s="114"/>
      <c r="Q13" s="116"/>
      <c r="R13" s="30"/>
      <c r="S13" s="30"/>
      <c r="T13" s="30"/>
      <c r="U13" s="30"/>
      <c r="V13"/>
      <c r="W13"/>
      <c r="X13"/>
      <c r="Y13"/>
      <c r="Z13"/>
      <c r="AA13"/>
      <c r="AB13"/>
      <c r="AC13"/>
      <c r="AD13"/>
      <c r="AE13"/>
      <c r="AF13"/>
      <c r="AG13"/>
    </row>
    <row r="14" spans="1:21" ht="68.25" customHeight="1">
      <c r="A14" s="56">
        <v>3</v>
      </c>
      <c r="B14" s="57"/>
      <c r="C14" s="26" t="s">
        <v>15</v>
      </c>
      <c r="D14" s="27" t="s">
        <v>19</v>
      </c>
      <c r="E14" s="43" t="s">
        <v>9</v>
      </c>
      <c r="F14" s="28" t="s">
        <v>12</v>
      </c>
      <c r="G14" s="29">
        <f t="shared" si="1"/>
        <v>268901</v>
      </c>
      <c r="H14" s="117">
        <v>2000</v>
      </c>
      <c r="I14" s="116">
        <f>SUM(J14:O14)</f>
        <v>266901</v>
      </c>
      <c r="J14" s="66">
        <v>44292</v>
      </c>
      <c r="K14" s="66"/>
      <c r="L14" s="66"/>
      <c r="M14" s="66"/>
      <c r="N14" s="66">
        <v>196419</v>
      </c>
      <c r="O14" s="66">
        <v>26190</v>
      </c>
      <c r="P14" s="82"/>
      <c r="Q14" s="116"/>
      <c r="R14" s="125">
        <f>Q14*75%</f>
        <v>0</v>
      </c>
      <c r="S14" s="125">
        <f aca="true" t="shared" si="2" ref="S14:U15">Q14*10%</f>
        <v>0</v>
      </c>
      <c r="T14" s="125">
        <f t="shared" si="2"/>
        <v>0</v>
      </c>
      <c r="U14" s="125">
        <f t="shared" si="2"/>
        <v>0</v>
      </c>
    </row>
    <row r="15" spans="1:21" ht="68.25" customHeight="1">
      <c r="A15" s="56">
        <v>4</v>
      </c>
      <c r="B15" s="57"/>
      <c r="C15" s="26" t="s">
        <v>15</v>
      </c>
      <c r="D15" s="27" t="s">
        <v>20</v>
      </c>
      <c r="E15" s="43" t="s">
        <v>9</v>
      </c>
      <c r="F15" s="28" t="s">
        <v>12</v>
      </c>
      <c r="G15" s="29">
        <f t="shared" si="1"/>
        <v>288039</v>
      </c>
      <c r="H15" s="117">
        <v>2000</v>
      </c>
      <c r="I15" s="116">
        <f>SUM(J15:O15)</f>
        <v>286039</v>
      </c>
      <c r="J15" s="66">
        <v>47160</v>
      </c>
      <c r="K15" s="66"/>
      <c r="L15" s="66"/>
      <c r="M15" s="66"/>
      <c r="N15" s="66">
        <v>210775</v>
      </c>
      <c r="O15" s="66">
        <v>28104</v>
      </c>
      <c r="P15" s="114"/>
      <c r="Q15" s="116"/>
      <c r="R15" s="125">
        <f>Q15*75%</f>
        <v>0</v>
      </c>
      <c r="S15" s="125">
        <f t="shared" si="2"/>
        <v>0</v>
      </c>
      <c r="T15" s="125">
        <f t="shared" si="2"/>
        <v>0</v>
      </c>
      <c r="U15" s="125">
        <f t="shared" si="2"/>
        <v>0</v>
      </c>
    </row>
    <row r="16" spans="1:21" ht="68.25" customHeight="1" thickBot="1">
      <c r="A16" s="56">
        <v>5</v>
      </c>
      <c r="B16" s="57"/>
      <c r="C16" s="26" t="s">
        <v>15</v>
      </c>
      <c r="D16" s="27" t="s">
        <v>39</v>
      </c>
      <c r="E16" s="43" t="s">
        <v>9</v>
      </c>
      <c r="F16" s="28" t="s">
        <v>38</v>
      </c>
      <c r="G16" s="29">
        <f t="shared" si="1"/>
        <v>144000</v>
      </c>
      <c r="H16" s="29">
        <v>0</v>
      </c>
      <c r="I16" s="76">
        <f>SUM(J16:O16)</f>
        <v>44000</v>
      </c>
      <c r="J16" s="30">
        <v>44000</v>
      </c>
      <c r="K16" s="66"/>
      <c r="L16" s="30"/>
      <c r="M16" s="66"/>
      <c r="N16" s="66"/>
      <c r="O16" s="66"/>
      <c r="P16" s="124"/>
      <c r="Q16" s="116">
        <f>SUM(R16:U16)</f>
        <v>100000</v>
      </c>
      <c r="R16" s="124">
        <v>100000</v>
      </c>
      <c r="S16" s="124"/>
      <c r="T16" s="124"/>
      <c r="U16" s="124"/>
    </row>
    <row r="17" spans="1:252" s="73" customFormat="1" ht="50.25" customHeight="1" thickBot="1">
      <c r="A17" s="19"/>
      <c r="B17" s="20" t="s">
        <v>48</v>
      </c>
      <c r="C17" s="20"/>
      <c r="D17" s="21" t="s">
        <v>49</v>
      </c>
      <c r="E17" s="22"/>
      <c r="F17" s="23"/>
      <c r="G17" s="40">
        <f t="shared" si="1"/>
        <v>1075703</v>
      </c>
      <c r="H17" s="40">
        <f>H19</f>
        <v>39188</v>
      </c>
      <c r="I17" s="77">
        <f aca="true" t="shared" si="3" ref="I17:I25">SUM(J17:P17)</f>
        <v>7500</v>
      </c>
      <c r="J17" s="41">
        <f aca="true" t="shared" si="4" ref="J17:P17">SUM(J18)</f>
        <v>7500</v>
      </c>
      <c r="K17" s="41">
        <f t="shared" si="4"/>
        <v>0</v>
      </c>
      <c r="L17" s="41">
        <f t="shared" si="4"/>
        <v>0</v>
      </c>
      <c r="M17" s="41">
        <f t="shared" si="4"/>
        <v>0</v>
      </c>
      <c r="N17" s="41">
        <f t="shared" si="4"/>
        <v>0</v>
      </c>
      <c r="O17" s="41">
        <f t="shared" si="4"/>
        <v>0</v>
      </c>
      <c r="P17" s="41">
        <f t="shared" si="4"/>
        <v>0</v>
      </c>
      <c r="Q17" s="77">
        <f>SUM(Q19)</f>
        <v>1029015</v>
      </c>
      <c r="R17" s="41">
        <f>SUM(R18)</f>
        <v>187500</v>
      </c>
      <c r="S17" s="41">
        <f>SUM(S18)</f>
        <v>0</v>
      </c>
      <c r="T17" s="41">
        <f>SUM(T18)</f>
        <v>0</v>
      </c>
      <c r="U17" s="41">
        <f>SUM(U18)</f>
        <v>0</v>
      </c>
      <c r="V17"/>
      <c r="W17"/>
      <c r="X17"/>
      <c r="Y17"/>
      <c r="Z17" s="69"/>
      <c r="AA17" s="69"/>
      <c r="AB17" s="69"/>
      <c r="AC17" s="70"/>
      <c r="AD17" s="71"/>
      <c r="AE17" s="71"/>
      <c r="AF17" s="72"/>
      <c r="AG17" s="68"/>
      <c r="AH17" s="68"/>
      <c r="AI17" s="86"/>
      <c r="AJ17" s="86"/>
      <c r="AK17" s="86"/>
      <c r="AL17" s="87"/>
      <c r="AM17" s="69"/>
      <c r="AN17" s="69"/>
      <c r="AO17" s="69"/>
      <c r="AP17" s="69"/>
      <c r="AQ17" s="69"/>
      <c r="AR17" s="69"/>
      <c r="AS17" s="70"/>
      <c r="AT17" s="71"/>
      <c r="AU17" s="71"/>
      <c r="AV17" s="72"/>
      <c r="AW17" s="68"/>
      <c r="AX17" s="68"/>
      <c r="AY17" s="86"/>
      <c r="AZ17" s="86"/>
      <c r="BA17" s="86"/>
      <c r="BB17" s="87"/>
      <c r="BC17" s="69"/>
      <c r="BD17" s="69"/>
      <c r="BE17" s="69"/>
      <c r="BF17" s="69"/>
      <c r="BG17" s="69"/>
      <c r="BH17" s="69"/>
      <c r="BI17" s="70"/>
      <c r="BJ17" s="71"/>
      <c r="BK17" s="71"/>
      <c r="BL17" s="72"/>
      <c r="BM17" s="68"/>
      <c r="BN17" s="68"/>
      <c r="BO17" s="86"/>
      <c r="BP17" s="86"/>
      <c r="BQ17" s="86"/>
      <c r="BR17" s="87"/>
      <c r="BS17" s="69"/>
      <c r="BT17" s="69"/>
      <c r="BU17" s="69"/>
      <c r="BV17" s="69"/>
      <c r="BW17" s="69"/>
      <c r="BX17" s="69"/>
      <c r="BY17" s="70"/>
      <c r="BZ17" s="71"/>
      <c r="CA17" s="71"/>
      <c r="CB17" s="72"/>
      <c r="CC17" s="68"/>
      <c r="CD17" s="68"/>
      <c r="CE17" s="86"/>
      <c r="CF17" s="86"/>
      <c r="CG17" s="86"/>
      <c r="CH17" s="87"/>
      <c r="CI17" s="69"/>
      <c r="CJ17" s="69"/>
      <c r="CK17" s="69"/>
      <c r="CL17" s="69"/>
      <c r="CM17" s="69"/>
      <c r="CN17" s="69"/>
      <c r="CO17" s="70"/>
      <c r="CP17" s="71"/>
      <c r="CQ17" s="71"/>
      <c r="CR17" s="72"/>
      <c r="CS17" s="68"/>
      <c r="CT17" s="68"/>
      <c r="CU17" s="86"/>
      <c r="CV17" s="86"/>
      <c r="CW17" s="86"/>
      <c r="CX17" s="87"/>
      <c r="CY17" s="69"/>
      <c r="CZ17" s="69"/>
      <c r="DA17" s="69"/>
      <c r="DB17" s="69"/>
      <c r="DC17" s="69"/>
      <c r="DD17" s="69"/>
      <c r="DE17" s="70"/>
      <c r="DF17" s="71"/>
      <c r="DG17" s="71"/>
      <c r="DH17" s="72"/>
      <c r="DI17" s="68"/>
      <c r="DJ17" s="68"/>
      <c r="DK17" s="86"/>
      <c r="DL17" s="86"/>
      <c r="DM17" s="86"/>
      <c r="DN17" s="87"/>
      <c r="DO17" s="69"/>
      <c r="DP17" s="69"/>
      <c r="DQ17" s="69"/>
      <c r="DR17" s="69"/>
      <c r="DS17" s="69"/>
      <c r="DT17" s="69"/>
      <c r="DU17" s="70"/>
      <c r="DV17" s="71"/>
      <c r="DW17" s="71"/>
      <c r="DX17" s="72"/>
      <c r="DY17" s="68"/>
      <c r="DZ17" s="68"/>
      <c r="EA17" s="86"/>
      <c r="EB17" s="86"/>
      <c r="EC17" s="86"/>
      <c r="ED17" s="87"/>
      <c r="EE17" s="69"/>
      <c r="EF17" s="69"/>
      <c r="EG17" s="69"/>
      <c r="EH17" s="69"/>
      <c r="EI17" s="69"/>
      <c r="EJ17" s="69"/>
      <c r="EK17" s="70"/>
      <c r="EL17" s="71"/>
      <c r="EM17" s="71"/>
      <c r="EN17" s="72"/>
      <c r="EO17" s="68"/>
      <c r="EP17" s="68"/>
      <c r="EQ17" s="86"/>
      <c r="ER17" s="86"/>
      <c r="ES17" s="86"/>
      <c r="ET17" s="87"/>
      <c r="EU17" s="69"/>
      <c r="EV17" s="69"/>
      <c r="EW17" s="69"/>
      <c r="EX17" s="69"/>
      <c r="EY17" s="69"/>
      <c r="EZ17" s="69"/>
      <c r="FA17" s="70"/>
      <c r="FB17" s="71"/>
      <c r="FC17" s="71"/>
      <c r="FD17" s="72"/>
      <c r="FE17" s="68"/>
      <c r="FF17" s="68"/>
      <c r="FG17" s="86"/>
      <c r="FH17" s="86"/>
      <c r="FI17" s="86"/>
      <c r="FJ17" s="87"/>
      <c r="FK17" s="69"/>
      <c r="FL17" s="69"/>
      <c r="FM17" s="69"/>
      <c r="FN17" s="69"/>
      <c r="FO17" s="69"/>
      <c r="FP17" s="69"/>
      <c r="FQ17" s="70"/>
      <c r="FR17" s="71"/>
      <c r="FS17" s="71"/>
      <c r="FT17" s="72"/>
      <c r="FU17" s="68"/>
      <c r="FV17" s="68"/>
      <c r="FW17" s="86"/>
      <c r="FX17" s="86"/>
      <c r="FY17" s="86"/>
      <c r="FZ17" s="87"/>
      <c r="GA17" s="69"/>
      <c r="GB17" s="69"/>
      <c r="GC17" s="69"/>
      <c r="GD17" s="69"/>
      <c r="GE17" s="69"/>
      <c r="GF17" s="69"/>
      <c r="GG17" s="70"/>
      <c r="GH17" s="71"/>
      <c r="GI17" s="71"/>
      <c r="GJ17" s="72"/>
      <c r="GK17" s="68"/>
      <c r="GL17" s="68"/>
      <c r="GM17" s="86"/>
      <c r="GN17" s="86"/>
      <c r="GO17" s="86"/>
      <c r="GP17" s="87"/>
      <c r="GQ17" s="69"/>
      <c r="GR17" s="69"/>
      <c r="GS17" s="69"/>
      <c r="GT17" s="69"/>
      <c r="GU17" s="69"/>
      <c r="GV17" s="69"/>
      <c r="GW17" s="70"/>
      <c r="GX17" s="71"/>
      <c r="GY17" s="71"/>
      <c r="GZ17" s="72"/>
      <c r="HA17" s="68"/>
      <c r="HB17" s="68"/>
      <c r="HC17" s="86"/>
      <c r="HD17" s="86"/>
      <c r="HE17" s="86"/>
      <c r="HF17" s="87"/>
      <c r="HG17" s="69"/>
      <c r="HH17" s="69"/>
      <c r="HI17" s="69"/>
      <c r="HJ17" s="69"/>
      <c r="HK17" s="69"/>
      <c r="HL17" s="69"/>
      <c r="HM17" s="70"/>
      <c r="HN17" s="71"/>
      <c r="HO17" s="71"/>
      <c r="HP17" s="72"/>
      <c r="HQ17" s="68"/>
      <c r="HR17" s="68"/>
      <c r="HS17" s="86"/>
      <c r="HT17" s="86"/>
      <c r="HU17" s="86"/>
      <c r="HV17" s="87"/>
      <c r="HW17" s="69"/>
      <c r="HX17" s="69"/>
      <c r="HY17" s="69"/>
      <c r="HZ17" s="69"/>
      <c r="IA17" s="69"/>
      <c r="IB17" s="69"/>
      <c r="IC17" s="70"/>
      <c r="ID17" s="71"/>
      <c r="IE17" s="71"/>
      <c r="IF17" s="72"/>
      <c r="IG17" s="68"/>
      <c r="IH17" s="68"/>
      <c r="II17" s="86"/>
      <c r="IJ17" s="86"/>
      <c r="IK17" s="86"/>
      <c r="IL17" s="87"/>
      <c r="IM17" s="69"/>
      <c r="IN17" s="69"/>
      <c r="IO17" s="69"/>
      <c r="IP17" s="69"/>
      <c r="IQ17" s="69"/>
      <c r="IR17" s="69"/>
    </row>
    <row r="18" spans="1:21" ht="43.5" customHeight="1" thickBot="1">
      <c r="A18" s="56">
        <v>6</v>
      </c>
      <c r="B18" s="127">
        <v>750</v>
      </c>
      <c r="C18" s="26">
        <v>75023</v>
      </c>
      <c r="D18" s="119" t="s">
        <v>44</v>
      </c>
      <c r="E18" s="43" t="s">
        <v>9</v>
      </c>
      <c r="F18" s="28" t="s">
        <v>38</v>
      </c>
      <c r="G18" s="29">
        <f t="shared" si="1"/>
        <v>195000</v>
      </c>
      <c r="H18" s="113">
        <v>0</v>
      </c>
      <c r="I18" s="75">
        <f t="shared" si="3"/>
        <v>7500</v>
      </c>
      <c r="J18" s="66">
        <v>7500</v>
      </c>
      <c r="K18" s="66"/>
      <c r="L18" s="66"/>
      <c r="M18" s="66"/>
      <c r="N18" s="66"/>
      <c r="O18" s="66"/>
      <c r="P18" s="66"/>
      <c r="Q18" s="116">
        <f>SUM(R18:U18)</f>
        <v>187500</v>
      </c>
      <c r="R18" s="44">
        <v>187500</v>
      </c>
      <c r="S18" s="66"/>
      <c r="T18" s="44">
        <v>0</v>
      </c>
      <c r="U18" s="66"/>
    </row>
    <row r="19" spans="1:252" s="73" customFormat="1" ht="50.25" customHeight="1" thickBot="1">
      <c r="A19" s="19"/>
      <c r="B19" s="20" t="s">
        <v>16</v>
      </c>
      <c r="C19" s="20"/>
      <c r="D19" s="21" t="s">
        <v>17</v>
      </c>
      <c r="E19" s="22"/>
      <c r="F19" s="23"/>
      <c r="G19" s="40">
        <f t="shared" si="1"/>
        <v>3015496</v>
      </c>
      <c r="H19" s="40">
        <f>H21</f>
        <v>39188</v>
      </c>
      <c r="I19" s="77">
        <f t="shared" si="3"/>
        <v>1947293</v>
      </c>
      <c r="J19" s="41">
        <f>SUM(J21+J20)</f>
        <v>56704</v>
      </c>
      <c r="K19" s="41">
        <f>SUM(K21+K20)</f>
        <v>1441700</v>
      </c>
      <c r="L19" s="41">
        <f>SUM(L21+L20)</f>
        <v>120460</v>
      </c>
      <c r="M19" s="41">
        <f>SUM(M21+M20)</f>
        <v>6662</v>
      </c>
      <c r="N19" s="41">
        <f aca="true" t="shared" si="5" ref="N19:U19">SUM(N21)</f>
        <v>0</v>
      </c>
      <c r="O19" s="41">
        <f t="shared" si="5"/>
        <v>71767</v>
      </c>
      <c r="P19" s="84">
        <f t="shared" si="5"/>
        <v>250000</v>
      </c>
      <c r="Q19" s="77">
        <f t="shared" si="5"/>
        <v>1029015</v>
      </c>
      <c r="R19" s="41">
        <f t="shared" si="5"/>
        <v>104648</v>
      </c>
      <c r="S19" s="41">
        <f t="shared" si="5"/>
        <v>102901</v>
      </c>
      <c r="T19" s="41">
        <f t="shared" si="5"/>
        <v>771466</v>
      </c>
      <c r="U19" s="112">
        <f t="shared" si="5"/>
        <v>50000</v>
      </c>
      <c r="V19"/>
      <c r="W19"/>
      <c r="X19"/>
      <c r="Y19"/>
      <c r="Z19" s="69"/>
      <c r="AA19" s="69"/>
      <c r="AB19" s="69"/>
      <c r="AC19" s="70"/>
      <c r="AD19" s="71"/>
      <c r="AE19" s="71"/>
      <c r="AF19" s="72"/>
      <c r="AG19" s="68"/>
      <c r="AH19" s="68"/>
      <c r="AI19" s="86"/>
      <c r="AJ19" s="86"/>
      <c r="AK19" s="86"/>
      <c r="AL19" s="87"/>
      <c r="AM19" s="69"/>
      <c r="AN19" s="69"/>
      <c r="AO19" s="69"/>
      <c r="AP19" s="69"/>
      <c r="AQ19" s="69"/>
      <c r="AR19" s="69"/>
      <c r="AS19" s="70"/>
      <c r="AT19" s="71"/>
      <c r="AU19" s="71"/>
      <c r="AV19" s="72"/>
      <c r="AW19" s="68"/>
      <c r="AX19" s="68"/>
      <c r="AY19" s="86"/>
      <c r="AZ19" s="86"/>
      <c r="BA19" s="86"/>
      <c r="BB19" s="87"/>
      <c r="BC19" s="69"/>
      <c r="BD19" s="69"/>
      <c r="BE19" s="69"/>
      <c r="BF19" s="69"/>
      <c r="BG19" s="69"/>
      <c r="BH19" s="69"/>
      <c r="BI19" s="70"/>
      <c r="BJ19" s="71"/>
      <c r="BK19" s="71"/>
      <c r="BL19" s="72"/>
      <c r="BM19" s="68"/>
      <c r="BN19" s="68"/>
      <c r="BO19" s="86"/>
      <c r="BP19" s="86"/>
      <c r="BQ19" s="86"/>
      <c r="BR19" s="87"/>
      <c r="BS19" s="69"/>
      <c r="BT19" s="69"/>
      <c r="BU19" s="69"/>
      <c r="BV19" s="69"/>
      <c r="BW19" s="69"/>
      <c r="BX19" s="69"/>
      <c r="BY19" s="70"/>
      <c r="BZ19" s="71"/>
      <c r="CA19" s="71"/>
      <c r="CB19" s="72"/>
      <c r="CC19" s="68"/>
      <c r="CD19" s="68"/>
      <c r="CE19" s="86"/>
      <c r="CF19" s="86"/>
      <c r="CG19" s="86"/>
      <c r="CH19" s="87"/>
      <c r="CI19" s="69"/>
      <c r="CJ19" s="69"/>
      <c r="CK19" s="69"/>
      <c r="CL19" s="69"/>
      <c r="CM19" s="69"/>
      <c r="CN19" s="69"/>
      <c r="CO19" s="70"/>
      <c r="CP19" s="71"/>
      <c r="CQ19" s="71"/>
      <c r="CR19" s="72"/>
      <c r="CS19" s="68"/>
      <c r="CT19" s="68"/>
      <c r="CU19" s="86"/>
      <c r="CV19" s="86"/>
      <c r="CW19" s="86"/>
      <c r="CX19" s="87"/>
      <c r="CY19" s="69"/>
      <c r="CZ19" s="69"/>
      <c r="DA19" s="69"/>
      <c r="DB19" s="69"/>
      <c r="DC19" s="69"/>
      <c r="DD19" s="69"/>
      <c r="DE19" s="70"/>
      <c r="DF19" s="71"/>
      <c r="DG19" s="71"/>
      <c r="DH19" s="72"/>
      <c r="DI19" s="68"/>
      <c r="DJ19" s="68"/>
      <c r="DK19" s="86"/>
      <c r="DL19" s="86"/>
      <c r="DM19" s="86"/>
      <c r="DN19" s="87"/>
      <c r="DO19" s="69"/>
      <c r="DP19" s="69"/>
      <c r="DQ19" s="69"/>
      <c r="DR19" s="69"/>
      <c r="DS19" s="69"/>
      <c r="DT19" s="69"/>
      <c r="DU19" s="70"/>
      <c r="DV19" s="71"/>
      <c r="DW19" s="71"/>
      <c r="DX19" s="72"/>
      <c r="DY19" s="68"/>
      <c r="DZ19" s="68"/>
      <c r="EA19" s="86"/>
      <c r="EB19" s="86"/>
      <c r="EC19" s="86"/>
      <c r="ED19" s="87"/>
      <c r="EE19" s="69"/>
      <c r="EF19" s="69"/>
      <c r="EG19" s="69"/>
      <c r="EH19" s="69"/>
      <c r="EI19" s="69"/>
      <c r="EJ19" s="69"/>
      <c r="EK19" s="70"/>
      <c r="EL19" s="71"/>
      <c r="EM19" s="71"/>
      <c r="EN19" s="72"/>
      <c r="EO19" s="68"/>
      <c r="EP19" s="68"/>
      <c r="EQ19" s="86"/>
      <c r="ER19" s="86"/>
      <c r="ES19" s="86"/>
      <c r="ET19" s="87"/>
      <c r="EU19" s="69"/>
      <c r="EV19" s="69"/>
      <c r="EW19" s="69"/>
      <c r="EX19" s="69"/>
      <c r="EY19" s="69"/>
      <c r="EZ19" s="69"/>
      <c r="FA19" s="70"/>
      <c r="FB19" s="71"/>
      <c r="FC19" s="71"/>
      <c r="FD19" s="72"/>
      <c r="FE19" s="68"/>
      <c r="FF19" s="68"/>
      <c r="FG19" s="86"/>
      <c r="FH19" s="86"/>
      <c r="FI19" s="86"/>
      <c r="FJ19" s="87"/>
      <c r="FK19" s="69"/>
      <c r="FL19" s="69"/>
      <c r="FM19" s="69"/>
      <c r="FN19" s="69"/>
      <c r="FO19" s="69"/>
      <c r="FP19" s="69"/>
      <c r="FQ19" s="70"/>
      <c r="FR19" s="71"/>
      <c r="FS19" s="71"/>
      <c r="FT19" s="72"/>
      <c r="FU19" s="68"/>
      <c r="FV19" s="68"/>
      <c r="FW19" s="86"/>
      <c r="FX19" s="86"/>
      <c r="FY19" s="86"/>
      <c r="FZ19" s="87"/>
      <c r="GA19" s="69"/>
      <c r="GB19" s="69"/>
      <c r="GC19" s="69"/>
      <c r="GD19" s="69"/>
      <c r="GE19" s="69"/>
      <c r="GF19" s="69"/>
      <c r="GG19" s="70"/>
      <c r="GH19" s="71"/>
      <c r="GI19" s="71"/>
      <c r="GJ19" s="72"/>
      <c r="GK19" s="68"/>
      <c r="GL19" s="68"/>
      <c r="GM19" s="86"/>
      <c r="GN19" s="86"/>
      <c r="GO19" s="86"/>
      <c r="GP19" s="87"/>
      <c r="GQ19" s="69"/>
      <c r="GR19" s="69"/>
      <c r="GS19" s="69"/>
      <c r="GT19" s="69"/>
      <c r="GU19" s="69"/>
      <c r="GV19" s="69"/>
      <c r="GW19" s="70"/>
      <c r="GX19" s="71"/>
      <c r="GY19" s="71"/>
      <c r="GZ19" s="72"/>
      <c r="HA19" s="68"/>
      <c r="HB19" s="68"/>
      <c r="HC19" s="86"/>
      <c r="HD19" s="86"/>
      <c r="HE19" s="86"/>
      <c r="HF19" s="87"/>
      <c r="HG19" s="69"/>
      <c r="HH19" s="69"/>
      <c r="HI19" s="69"/>
      <c r="HJ19" s="69"/>
      <c r="HK19" s="69"/>
      <c r="HL19" s="69"/>
      <c r="HM19" s="70"/>
      <c r="HN19" s="71"/>
      <c r="HO19" s="71"/>
      <c r="HP19" s="72"/>
      <c r="HQ19" s="68"/>
      <c r="HR19" s="68"/>
      <c r="HS19" s="86"/>
      <c r="HT19" s="86"/>
      <c r="HU19" s="86"/>
      <c r="HV19" s="87"/>
      <c r="HW19" s="69"/>
      <c r="HX19" s="69"/>
      <c r="HY19" s="69"/>
      <c r="HZ19" s="69"/>
      <c r="IA19" s="69"/>
      <c r="IB19" s="69"/>
      <c r="IC19" s="70"/>
      <c r="ID19" s="71"/>
      <c r="IE19" s="71"/>
      <c r="IF19" s="72"/>
      <c r="IG19" s="68"/>
      <c r="IH19" s="68"/>
      <c r="II19" s="86"/>
      <c r="IJ19" s="86"/>
      <c r="IK19" s="86"/>
      <c r="IL19" s="87"/>
      <c r="IM19" s="69"/>
      <c r="IN19" s="69"/>
      <c r="IO19" s="69"/>
      <c r="IP19" s="69"/>
      <c r="IQ19" s="69"/>
      <c r="IR19" s="69"/>
    </row>
    <row r="20" spans="1:252" s="73" customFormat="1" ht="68.25" customHeight="1">
      <c r="A20" s="107">
        <v>7</v>
      </c>
      <c r="B20" s="101"/>
      <c r="C20" s="108">
        <v>80101</v>
      </c>
      <c r="D20" s="102" t="s">
        <v>29</v>
      </c>
      <c r="E20" s="43" t="s">
        <v>9</v>
      </c>
      <c r="F20" s="28" t="s">
        <v>12</v>
      </c>
      <c r="G20" s="29">
        <f t="shared" si="1"/>
        <v>16022</v>
      </c>
      <c r="H20" s="37">
        <v>0</v>
      </c>
      <c r="I20" s="75">
        <f t="shared" si="3"/>
        <v>16022</v>
      </c>
      <c r="J20" s="115">
        <v>9360</v>
      </c>
      <c r="K20" s="115"/>
      <c r="L20" s="115"/>
      <c r="M20" s="115">
        <v>6662</v>
      </c>
      <c r="N20" s="109"/>
      <c r="O20" s="109"/>
      <c r="P20" s="110"/>
      <c r="Q20" s="111"/>
      <c r="R20" s="109"/>
      <c r="S20" s="109"/>
      <c r="T20" s="109"/>
      <c r="U20" s="109"/>
      <c r="V20"/>
      <c r="W20"/>
      <c r="X20"/>
      <c r="Y20"/>
      <c r="Z20" s="69"/>
      <c r="AA20" s="69"/>
      <c r="AB20" s="69"/>
      <c r="AC20" s="70"/>
      <c r="AD20" s="71"/>
      <c r="AE20" s="71"/>
      <c r="AF20" s="72"/>
      <c r="AG20" s="68"/>
      <c r="AH20" s="68"/>
      <c r="AI20" s="86"/>
      <c r="AJ20" s="86"/>
      <c r="AK20" s="86"/>
      <c r="AL20" s="87"/>
      <c r="AM20" s="69"/>
      <c r="AN20" s="69"/>
      <c r="AO20" s="69"/>
      <c r="AP20" s="69"/>
      <c r="AQ20" s="69"/>
      <c r="AR20" s="69"/>
      <c r="AS20" s="70"/>
      <c r="AT20" s="71"/>
      <c r="AU20" s="71"/>
      <c r="AV20" s="72"/>
      <c r="AW20" s="68"/>
      <c r="AX20" s="68"/>
      <c r="AY20" s="86"/>
      <c r="AZ20" s="86"/>
      <c r="BA20" s="86"/>
      <c r="BB20" s="87"/>
      <c r="BC20" s="69"/>
      <c r="BD20" s="69"/>
      <c r="BE20" s="69"/>
      <c r="BF20" s="69"/>
      <c r="BG20" s="69"/>
      <c r="BH20" s="69"/>
      <c r="BI20" s="70"/>
      <c r="BJ20" s="71"/>
      <c r="BK20" s="71"/>
      <c r="BL20" s="72"/>
      <c r="BM20" s="68"/>
      <c r="BN20" s="68"/>
      <c r="BO20" s="86"/>
      <c r="BP20" s="86"/>
      <c r="BQ20" s="86"/>
      <c r="BR20" s="87"/>
      <c r="BS20" s="69"/>
      <c r="BT20" s="69"/>
      <c r="BU20" s="69"/>
      <c r="BV20" s="69"/>
      <c r="BW20" s="69"/>
      <c r="BX20" s="69"/>
      <c r="BY20" s="70"/>
      <c r="BZ20" s="71"/>
      <c r="CA20" s="71"/>
      <c r="CB20" s="72"/>
      <c r="CC20" s="68"/>
      <c r="CD20" s="68"/>
      <c r="CE20" s="86"/>
      <c r="CF20" s="86"/>
      <c r="CG20" s="86"/>
      <c r="CH20" s="87"/>
      <c r="CI20" s="69"/>
      <c r="CJ20" s="69"/>
      <c r="CK20" s="69"/>
      <c r="CL20" s="69"/>
      <c r="CM20" s="69"/>
      <c r="CN20" s="69"/>
      <c r="CO20" s="70"/>
      <c r="CP20" s="71"/>
      <c r="CQ20" s="71"/>
      <c r="CR20" s="72"/>
      <c r="CS20" s="68"/>
      <c r="CT20" s="68"/>
      <c r="CU20" s="86"/>
      <c r="CV20" s="86"/>
      <c r="CW20" s="86"/>
      <c r="CX20" s="87"/>
      <c r="CY20" s="69"/>
      <c r="CZ20" s="69"/>
      <c r="DA20" s="69"/>
      <c r="DB20" s="69"/>
      <c r="DC20" s="69"/>
      <c r="DD20" s="69"/>
      <c r="DE20" s="70"/>
      <c r="DF20" s="71"/>
      <c r="DG20" s="71"/>
      <c r="DH20" s="72"/>
      <c r="DI20" s="68"/>
      <c r="DJ20" s="68"/>
      <c r="DK20" s="86"/>
      <c r="DL20" s="86"/>
      <c r="DM20" s="86"/>
      <c r="DN20" s="87"/>
      <c r="DO20" s="69"/>
      <c r="DP20" s="69"/>
      <c r="DQ20" s="69"/>
      <c r="DR20" s="69"/>
      <c r="DS20" s="69"/>
      <c r="DT20" s="69"/>
      <c r="DU20" s="70"/>
      <c r="DV20" s="71"/>
      <c r="DW20" s="71"/>
      <c r="DX20" s="72"/>
      <c r="DY20" s="68"/>
      <c r="DZ20" s="68"/>
      <c r="EA20" s="86"/>
      <c r="EB20" s="86"/>
      <c r="EC20" s="86"/>
      <c r="ED20" s="87"/>
      <c r="EE20" s="69"/>
      <c r="EF20" s="69"/>
      <c r="EG20" s="69"/>
      <c r="EH20" s="69"/>
      <c r="EI20" s="69"/>
      <c r="EJ20" s="69"/>
      <c r="EK20" s="70"/>
      <c r="EL20" s="71"/>
      <c r="EM20" s="71"/>
      <c r="EN20" s="72"/>
      <c r="EO20" s="68"/>
      <c r="EP20" s="68"/>
      <c r="EQ20" s="86"/>
      <c r="ER20" s="86"/>
      <c r="ES20" s="86"/>
      <c r="ET20" s="87"/>
      <c r="EU20" s="69"/>
      <c r="EV20" s="69"/>
      <c r="EW20" s="69"/>
      <c r="EX20" s="69"/>
      <c r="EY20" s="69"/>
      <c r="EZ20" s="69"/>
      <c r="FA20" s="70"/>
      <c r="FB20" s="71"/>
      <c r="FC20" s="71"/>
      <c r="FD20" s="72"/>
      <c r="FE20" s="68"/>
      <c r="FF20" s="68"/>
      <c r="FG20" s="86"/>
      <c r="FH20" s="86"/>
      <c r="FI20" s="86"/>
      <c r="FJ20" s="87"/>
      <c r="FK20" s="69"/>
      <c r="FL20" s="69"/>
      <c r="FM20" s="69"/>
      <c r="FN20" s="69"/>
      <c r="FO20" s="69"/>
      <c r="FP20" s="69"/>
      <c r="FQ20" s="70"/>
      <c r="FR20" s="71"/>
      <c r="FS20" s="71"/>
      <c r="FT20" s="72"/>
      <c r="FU20" s="68"/>
      <c r="FV20" s="68"/>
      <c r="FW20" s="86"/>
      <c r="FX20" s="86"/>
      <c r="FY20" s="86"/>
      <c r="FZ20" s="87"/>
      <c r="GA20" s="69"/>
      <c r="GB20" s="69"/>
      <c r="GC20" s="69"/>
      <c r="GD20" s="69"/>
      <c r="GE20" s="69"/>
      <c r="GF20" s="69"/>
      <c r="GG20" s="70"/>
      <c r="GH20" s="71"/>
      <c r="GI20" s="71"/>
      <c r="GJ20" s="72"/>
      <c r="GK20" s="68"/>
      <c r="GL20" s="68"/>
      <c r="GM20" s="86"/>
      <c r="GN20" s="86"/>
      <c r="GO20" s="86"/>
      <c r="GP20" s="87"/>
      <c r="GQ20" s="69"/>
      <c r="GR20" s="69"/>
      <c r="GS20" s="69"/>
      <c r="GT20" s="69"/>
      <c r="GU20" s="69"/>
      <c r="GV20" s="69"/>
      <c r="GW20" s="70"/>
      <c r="GX20" s="71"/>
      <c r="GY20" s="71"/>
      <c r="GZ20" s="72"/>
      <c r="HA20" s="68"/>
      <c r="HB20" s="68"/>
      <c r="HC20" s="86"/>
      <c r="HD20" s="86"/>
      <c r="HE20" s="86"/>
      <c r="HF20" s="87"/>
      <c r="HG20" s="69"/>
      <c r="HH20" s="69"/>
      <c r="HI20" s="69"/>
      <c r="HJ20" s="69"/>
      <c r="HK20" s="69"/>
      <c r="HL20" s="69"/>
      <c r="HM20" s="70"/>
      <c r="HN20" s="71"/>
      <c r="HO20" s="71"/>
      <c r="HP20" s="72"/>
      <c r="HQ20" s="68"/>
      <c r="HR20" s="68"/>
      <c r="HS20" s="86"/>
      <c r="HT20" s="86"/>
      <c r="HU20" s="86"/>
      <c r="HV20" s="87"/>
      <c r="HW20" s="69"/>
      <c r="HX20" s="69"/>
      <c r="HY20" s="69"/>
      <c r="HZ20" s="69"/>
      <c r="IA20" s="69"/>
      <c r="IB20" s="69"/>
      <c r="IC20" s="70"/>
      <c r="ID20" s="71"/>
      <c r="IE20" s="71"/>
      <c r="IF20" s="72"/>
      <c r="IG20" s="68"/>
      <c r="IH20" s="68"/>
      <c r="II20" s="86"/>
      <c r="IJ20" s="86"/>
      <c r="IK20" s="86"/>
      <c r="IL20" s="87"/>
      <c r="IM20" s="69"/>
      <c r="IN20" s="69"/>
      <c r="IO20" s="69"/>
      <c r="IP20" s="69"/>
      <c r="IQ20" s="69"/>
      <c r="IR20" s="69"/>
    </row>
    <row r="21" spans="1:21" ht="53.25" customHeight="1" thickBot="1">
      <c r="A21" s="45">
        <v>8</v>
      </c>
      <c r="B21" s="46"/>
      <c r="C21" s="47">
        <v>80110</v>
      </c>
      <c r="D21" s="34" t="s">
        <v>26</v>
      </c>
      <c r="E21" s="35" t="s">
        <v>9</v>
      </c>
      <c r="F21" s="48" t="s">
        <v>22</v>
      </c>
      <c r="G21" s="37">
        <f t="shared" si="1"/>
        <v>2999474</v>
      </c>
      <c r="H21" s="113">
        <v>39188</v>
      </c>
      <c r="I21" s="106">
        <f t="shared" si="3"/>
        <v>1931271</v>
      </c>
      <c r="J21" s="30">
        <v>47344</v>
      </c>
      <c r="K21" s="30">
        <v>1441700</v>
      </c>
      <c r="L21" s="30">
        <v>120460</v>
      </c>
      <c r="M21" s="30"/>
      <c r="N21" s="30">
        <v>0</v>
      </c>
      <c r="O21" s="30">
        <v>71767</v>
      </c>
      <c r="P21" s="83">
        <v>250000</v>
      </c>
      <c r="Q21" s="76">
        <f>SUM(R21:U21)</f>
        <v>1029015</v>
      </c>
      <c r="R21" s="30">
        <v>104648</v>
      </c>
      <c r="S21" s="30">
        <v>102901</v>
      </c>
      <c r="T21" s="30">
        <v>771466</v>
      </c>
      <c r="U21" s="30">
        <v>50000</v>
      </c>
    </row>
    <row r="22" spans="1:252" s="73" customFormat="1" ht="43.5" customHeight="1" thickBot="1">
      <c r="A22" s="126">
        <v>9</v>
      </c>
      <c r="B22" s="20"/>
      <c r="C22" s="20"/>
      <c r="D22" s="21" t="s">
        <v>41</v>
      </c>
      <c r="E22" s="22" t="s">
        <v>9</v>
      </c>
      <c r="F22" s="23" t="s">
        <v>38</v>
      </c>
      <c r="G22" s="40">
        <f t="shared" si="1"/>
        <v>706705.8749999999</v>
      </c>
      <c r="H22" s="122">
        <v>0</v>
      </c>
      <c r="I22" s="123">
        <f t="shared" si="3"/>
        <v>23300</v>
      </c>
      <c r="J22" s="41">
        <f aca="true" t="shared" si="6" ref="J22:U22">SUM(J23:J25)</f>
        <v>23300</v>
      </c>
      <c r="K22" s="41">
        <f t="shared" si="6"/>
        <v>0</v>
      </c>
      <c r="L22" s="41">
        <f t="shared" si="6"/>
        <v>0</v>
      </c>
      <c r="M22" s="41">
        <f t="shared" si="6"/>
        <v>0</v>
      </c>
      <c r="N22" s="41">
        <f t="shared" si="6"/>
        <v>0</v>
      </c>
      <c r="O22" s="41">
        <f t="shared" si="6"/>
        <v>0</v>
      </c>
      <c r="P22" s="41">
        <f t="shared" si="6"/>
        <v>0</v>
      </c>
      <c r="Q22" s="104">
        <f t="shared" si="6"/>
        <v>683405.8749999999</v>
      </c>
      <c r="R22" s="128">
        <f t="shared" si="6"/>
        <v>235270.87500000003</v>
      </c>
      <c r="S22" s="128">
        <f t="shared" si="6"/>
        <v>0</v>
      </c>
      <c r="T22" s="128">
        <f t="shared" si="6"/>
        <v>448135</v>
      </c>
      <c r="U22" s="128">
        <f t="shared" si="6"/>
        <v>0</v>
      </c>
      <c r="V22"/>
      <c r="W22"/>
      <c r="X22"/>
      <c r="Y22"/>
      <c r="Z22" s="69"/>
      <c r="AA22" s="69"/>
      <c r="AB22" s="69"/>
      <c r="AC22" s="70"/>
      <c r="AD22" s="71"/>
      <c r="AE22" s="71"/>
      <c r="AF22" s="72"/>
      <c r="AG22" s="68"/>
      <c r="AH22" s="68"/>
      <c r="AI22" s="86"/>
      <c r="AJ22" s="86"/>
      <c r="AK22" s="86"/>
      <c r="AL22" s="87"/>
      <c r="AM22" s="69"/>
      <c r="AN22" s="69"/>
      <c r="AO22" s="69"/>
      <c r="AP22" s="69"/>
      <c r="AQ22" s="69"/>
      <c r="AR22" s="69"/>
      <c r="AS22" s="70"/>
      <c r="AT22" s="71"/>
      <c r="AU22" s="71"/>
      <c r="AV22" s="72"/>
      <c r="AW22" s="68"/>
      <c r="AX22" s="68"/>
      <c r="AY22" s="86"/>
      <c r="AZ22" s="86"/>
      <c r="BA22" s="86"/>
      <c r="BB22" s="87"/>
      <c r="BC22" s="69"/>
      <c r="BD22" s="69"/>
      <c r="BE22" s="69"/>
      <c r="BF22" s="69"/>
      <c r="BG22" s="69"/>
      <c r="BH22" s="69"/>
      <c r="BI22" s="70"/>
      <c r="BJ22" s="71"/>
      <c r="BK22" s="71"/>
      <c r="BL22" s="72"/>
      <c r="BM22" s="68"/>
      <c r="BN22" s="68"/>
      <c r="BO22" s="86"/>
      <c r="BP22" s="86"/>
      <c r="BQ22" s="86"/>
      <c r="BR22" s="87"/>
      <c r="BS22" s="69"/>
      <c r="BT22" s="69"/>
      <c r="BU22" s="69"/>
      <c r="BV22" s="69"/>
      <c r="BW22" s="69"/>
      <c r="BX22" s="69"/>
      <c r="BY22" s="70"/>
      <c r="BZ22" s="71"/>
      <c r="CA22" s="71"/>
      <c r="CB22" s="72"/>
      <c r="CC22" s="68"/>
      <c r="CD22" s="68"/>
      <c r="CE22" s="86"/>
      <c r="CF22" s="86"/>
      <c r="CG22" s="86"/>
      <c r="CH22" s="87"/>
      <c r="CI22" s="69"/>
      <c r="CJ22" s="69"/>
      <c r="CK22" s="69"/>
      <c r="CL22" s="69"/>
      <c r="CM22" s="69"/>
      <c r="CN22" s="69"/>
      <c r="CO22" s="70"/>
      <c r="CP22" s="71"/>
      <c r="CQ22" s="71"/>
      <c r="CR22" s="72"/>
      <c r="CS22" s="68"/>
      <c r="CT22" s="68"/>
      <c r="CU22" s="86"/>
      <c r="CV22" s="86"/>
      <c r="CW22" s="86"/>
      <c r="CX22" s="87"/>
      <c r="CY22" s="69"/>
      <c r="CZ22" s="69"/>
      <c r="DA22" s="69"/>
      <c r="DB22" s="69"/>
      <c r="DC22" s="69"/>
      <c r="DD22" s="69"/>
      <c r="DE22" s="70"/>
      <c r="DF22" s="71"/>
      <c r="DG22" s="71"/>
      <c r="DH22" s="72"/>
      <c r="DI22" s="68"/>
      <c r="DJ22" s="68"/>
      <c r="DK22" s="86"/>
      <c r="DL22" s="86"/>
      <c r="DM22" s="86"/>
      <c r="DN22" s="87"/>
      <c r="DO22" s="69"/>
      <c r="DP22" s="69"/>
      <c r="DQ22" s="69"/>
      <c r="DR22" s="69"/>
      <c r="DS22" s="69"/>
      <c r="DT22" s="69"/>
      <c r="DU22" s="70"/>
      <c r="DV22" s="71"/>
      <c r="DW22" s="71"/>
      <c r="DX22" s="72"/>
      <c r="DY22" s="68"/>
      <c r="DZ22" s="68"/>
      <c r="EA22" s="86"/>
      <c r="EB22" s="86"/>
      <c r="EC22" s="86"/>
      <c r="ED22" s="87"/>
      <c r="EE22" s="69"/>
      <c r="EF22" s="69"/>
      <c r="EG22" s="69"/>
      <c r="EH22" s="69"/>
      <c r="EI22" s="69"/>
      <c r="EJ22" s="69"/>
      <c r="EK22" s="70"/>
      <c r="EL22" s="71"/>
      <c r="EM22" s="71"/>
      <c r="EN22" s="72"/>
      <c r="EO22" s="68"/>
      <c r="EP22" s="68"/>
      <c r="EQ22" s="86"/>
      <c r="ER22" s="86"/>
      <c r="ES22" s="86"/>
      <c r="ET22" s="87"/>
      <c r="EU22" s="69"/>
      <c r="EV22" s="69"/>
      <c r="EW22" s="69"/>
      <c r="EX22" s="69"/>
      <c r="EY22" s="69"/>
      <c r="EZ22" s="69"/>
      <c r="FA22" s="70"/>
      <c r="FB22" s="71"/>
      <c r="FC22" s="71"/>
      <c r="FD22" s="72"/>
      <c r="FE22" s="68"/>
      <c r="FF22" s="68"/>
      <c r="FG22" s="86"/>
      <c r="FH22" s="86"/>
      <c r="FI22" s="86"/>
      <c r="FJ22" s="87"/>
      <c r="FK22" s="69"/>
      <c r="FL22" s="69"/>
      <c r="FM22" s="69"/>
      <c r="FN22" s="69"/>
      <c r="FO22" s="69"/>
      <c r="FP22" s="69"/>
      <c r="FQ22" s="70"/>
      <c r="FR22" s="71"/>
      <c r="FS22" s="71"/>
      <c r="FT22" s="72"/>
      <c r="FU22" s="68"/>
      <c r="FV22" s="68"/>
      <c r="FW22" s="86"/>
      <c r="FX22" s="86"/>
      <c r="FY22" s="86"/>
      <c r="FZ22" s="87"/>
      <c r="GA22" s="69"/>
      <c r="GB22" s="69"/>
      <c r="GC22" s="69"/>
      <c r="GD22" s="69"/>
      <c r="GE22" s="69"/>
      <c r="GF22" s="69"/>
      <c r="GG22" s="70"/>
      <c r="GH22" s="71"/>
      <c r="GI22" s="71"/>
      <c r="GJ22" s="72"/>
      <c r="GK22" s="68"/>
      <c r="GL22" s="68"/>
      <c r="GM22" s="86"/>
      <c r="GN22" s="86"/>
      <c r="GO22" s="86"/>
      <c r="GP22" s="87"/>
      <c r="GQ22" s="69"/>
      <c r="GR22" s="69"/>
      <c r="GS22" s="69"/>
      <c r="GT22" s="69"/>
      <c r="GU22" s="69"/>
      <c r="GV22" s="69"/>
      <c r="GW22" s="70"/>
      <c r="GX22" s="71"/>
      <c r="GY22" s="71"/>
      <c r="GZ22" s="72"/>
      <c r="HA22" s="68"/>
      <c r="HB22" s="68"/>
      <c r="HC22" s="86"/>
      <c r="HD22" s="86"/>
      <c r="HE22" s="86"/>
      <c r="HF22" s="87"/>
      <c r="HG22" s="69"/>
      <c r="HH22" s="69"/>
      <c r="HI22" s="69"/>
      <c r="HJ22" s="69"/>
      <c r="HK22" s="69"/>
      <c r="HL22" s="69"/>
      <c r="HM22" s="70"/>
      <c r="HN22" s="71"/>
      <c r="HO22" s="71"/>
      <c r="HP22" s="72"/>
      <c r="HQ22" s="68"/>
      <c r="HR22" s="68"/>
      <c r="HS22" s="86"/>
      <c r="HT22" s="86"/>
      <c r="HU22" s="86"/>
      <c r="HV22" s="87"/>
      <c r="HW22" s="69"/>
      <c r="HX22" s="69"/>
      <c r="HY22" s="69"/>
      <c r="HZ22" s="69"/>
      <c r="IA22" s="69"/>
      <c r="IB22" s="69"/>
      <c r="IC22" s="70"/>
      <c r="ID22" s="71"/>
      <c r="IE22" s="71"/>
      <c r="IF22" s="72"/>
      <c r="IG22" s="68"/>
      <c r="IH22" s="68"/>
      <c r="II22" s="86"/>
      <c r="IJ22" s="86"/>
      <c r="IK22" s="86"/>
      <c r="IL22" s="87"/>
      <c r="IM22" s="69"/>
      <c r="IN22" s="69"/>
      <c r="IO22" s="69"/>
      <c r="IP22" s="69"/>
      <c r="IQ22" s="69"/>
      <c r="IR22" s="69"/>
    </row>
    <row r="23" spans="1:21" ht="29.25" customHeight="1">
      <c r="A23" s="56"/>
      <c r="B23" s="57" t="s">
        <v>13</v>
      </c>
      <c r="C23" s="26" t="s">
        <v>15</v>
      </c>
      <c r="D23" s="119" t="s">
        <v>43</v>
      </c>
      <c r="E23" s="43"/>
      <c r="F23" s="28"/>
      <c r="G23" s="29">
        <f t="shared" si="1"/>
        <v>544265.7</v>
      </c>
      <c r="H23" s="121">
        <v>0</v>
      </c>
      <c r="I23" s="75">
        <f t="shared" si="3"/>
        <v>17000</v>
      </c>
      <c r="J23" s="30">
        <v>17000</v>
      </c>
      <c r="K23" s="44"/>
      <c r="L23" s="30"/>
      <c r="M23" s="44"/>
      <c r="N23" s="44"/>
      <c r="O23" s="44"/>
      <c r="P23" s="44"/>
      <c r="Q23" s="76">
        <f>SUM(R23:U23)</f>
        <v>527265.7</v>
      </c>
      <c r="R23" s="44">
        <f>(T23*20/80)+((T23*100/80)*22%)</f>
        <v>181517.7</v>
      </c>
      <c r="S23" s="44"/>
      <c r="T23" s="44">
        <v>345748</v>
      </c>
      <c r="U23" s="44"/>
    </row>
    <row r="24" spans="1:21" ht="27.75" customHeight="1">
      <c r="A24" s="56"/>
      <c r="B24" s="127">
        <v>900</v>
      </c>
      <c r="C24" s="26">
        <v>90004</v>
      </c>
      <c r="D24" s="119" t="s">
        <v>45</v>
      </c>
      <c r="E24" s="43"/>
      <c r="F24" s="28"/>
      <c r="G24" s="29">
        <f t="shared" si="1"/>
        <v>25604.575</v>
      </c>
      <c r="H24" s="113">
        <v>0</v>
      </c>
      <c r="I24" s="75">
        <f t="shared" si="3"/>
        <v>1200</v>
      </c>
      <c r="J24" s="66">
        <v>1200</v>
      </c>
      <c r="K24" s="66"/>
      <c r="L24" s="66"/>
      <c r="M24" s="66"/>
      <c r="N24" s="66"/>
      <c r="O24" s="66"/>
      <c r="P24" s="66"/>
      <c r="Q24" s="116">
        <f>SUM(R24:U24)</f>
        <v>24404.575</v>
      </c>
      <c r="R24" s="44">
        <f>(T24*20/80)+((T24*100/80)*22%)</f>
        <v>8401.575</v>
      </c>
      <c r="S24" s="66"/>
      <c r="T24" s="44">
        <v>16003</v>
      </c>
      <c r="U24" s="66"/>
    </row>
    <row r="25" spans="1:21" ht="33" customHeight="1" thickBot="1">
      <c r="A25" s="56"/>
      <c r="B25" s="57">
        <v>926</v>
      </c>
      <c r="C25" s="26" t="s">
        <v>42</v>
      </c>
      <c r="D25" s="119" t="s">
        <v>46</v>
      </c>
      <c r="E25" s="43"/>
      <c r="F25" s="28"/>
      <c r="G25" s="29">
        <f t="shared" si="1"/>
        <v>136835.6</v>
      </c>
      <c r="H25" s="113">
        <v>0</v>
      </c>
      <c r="I25" s="75">
        <f t="shared" si="3"/>
        <v>5100</v>
      </c>
      <c r="J25" s="30">
        <v>5100</v>
      </c>
      <c r="K25" s="66"/>
      <c r="L25" s="30"/>
      <c r="M25" s="66"/>
      <c r="N25" s="66"/>
      <c r="O25" s="66"/>
      <c r="P25" s="66"/>
      <c r="Q25" s="76">
        <f>SUM(R25:U25)</f>
        <v>131735.6</v>
      </c>
      <c r="R25" s="44">
        <f>(T25*20/80)+((T25*100/80)*22%)</f>
        <v>45351.6</v>
      </c>
      <c r="S25" s="66"/>
      <c r="T25" s="44">
        <v>86384</v>
      </c>
      <c r="U25" s="66"/>
    </row>
    <row r="26" spans="1:21" s="50" customFormat="1" ht="34.5" customHeight="1" thickBot="1">
      <c r="A26" s="131" t="s">
        <v>18</v>
      </c>
      <c r="B26" s="132"/>
      <c r="C26" s="132"/>
      <c r="D26" s="132"/>
      <c r="E26" s="132"/>
      <c r="F26" s="133"/>
      <c r="G26" s="40">
        <f t="shared" si="1"/>
        <v>5932664.875</v>
      </c>
      <c r="H26" s="49">
        <f>H$19+H$11+H$22+H18</f>
        <v>70806</v>
      </c>
      <c r="I26" s="104">
        <f aca="true" t="shared" si="7" ref="I26:U26">I$19+I$11+I22+I17</f>
        <v>2888633</v>
      </c>
      <c r="J26" s="49">
        <f t="shared" si="7"/>
        <v>383956</v>
      </c>
      <c r="K26" s="49">
        <f t="shared" si="7"/>
        <v>1441700</v>
      </c>
      <c r="L26" s="49">
        <f t="shared" si="7"/>
        <v>273060</v>
      </c>
      <c r="M26" s="49">
        <f t="shared" si="7"/>
        <v>6662</v>
      </c>
      <c r="N26" s="49">
        <f t="shared" si="7"/>
        <v>407194</v>
      </c>
      <c r="O26" s="49">
        <f t="shared" si="7"/>
        <v>126061</v>
      </c>
      <c r="P26" s="49">
        <f t="shared" si="7"/>
        <v>250000</v>
      </c>
      <c r="Q26" s="104">
        <f t="shared" si="7"/>
        <v>2973225.875</v>
      </c>
      <c r="R26" s="49">
        <f t="shared" si="7"/>
        <v>759208.875</v>
      </c>
      <c r="S26" s="49">
        <f t="shared" si="7"/>
        <v>102901</v>
      </c>
      <c r="T26" s="49">
        <f t="shared" si="7"/>
        <v>1219601</v>
      </c>
      <c r="U26" s="49">
        <f t="shared" si="7"/>
        <v>50000</v>
      </c>
    </row>
    <row r="27" spans="1:8" ht="15.75">
      <c r="A27" s="51"/>
      <c r="B27" s="51"/>
      <c r="C27" s="52"/>
      <c r="D27" s="53"/>
      <c r="E27" s="54"/>
      <c r="F27" s="55"/>
      <c r="G27" s="51"/>
      <c r="H27" s="51"/>
    </row>
    <row r="28" spans="1:8" ht="15.75" hidden="1">
      <c r="A28" s="51"/>
      <c r="B28" s="51"/>
      <c r="C28" s="52"/>
      <c r="D28" s="53"/>
      <c r="E28" s="54"/>
      <c r="F28" s="55"/>
      <c r="G28" s="51"/>
      <c r="H28" s="51"/>
    </row>
    <row r="29" spans="1:8" ht="15.75">
      <c r="A29" s="51"/>
      <c r="B29" s="51"/>
      <c r="C29" s="52"/>
      <c r="D29" s="53"/>
      <c r="E29" s="51"/>
      <c r="F29" s="52"/>
      <c r="G29" s="51"/>
      <c r="H29" s="51"/>
    </row>
    <row r="30" ht="15.75">
      <c r="D30" s="53"/>
    </row>
    <row r="31" ht="9.75" customHeight="1"/>
  </sheetData>
  <mergeCells count="5">
    <mergeCell ref="I4:Q4"/>
    <mergeCell ref="A26:F26"/>
    <mergeCell ref="Q5:U6"/>
    <mergeCell ref="R7:U7"/>
    <mergeCell ref="M7:P7"/>
  </mergeCells>
  <printOptions/>
  <pageMargins left="0.3937007874015748" right="0.3937007874015748" top="0.7874015748031497" bottom="0.7874015748031497" header="0" footer="0"/>
  <pageSetup fitToWidth="0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32"/>
  <sheetViews>
    <sheetView view="pageBreakPreview" zoomScale="75" zoomScaleNormal="75" zoomScaleSheetLayoutView="75" workbookViewId="0" topLeftCell="P1">
      <selection activeCell="J22" sqref="J18:Q22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3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37</v>
      </c>
    </row>
    <row r="2" spans="4:19" ht="20.25">
      <c r="D2" s="1"/>
      <c r="F2" s="120" t="s">
        <v>40</v>
      </c>
      <c r="I2" s="6"/>
      <c r="J2" s="6"/>
      <c r="K2" s="6"/>
      <c r="L2" s="6"/>
      <c r="M2" s="6"/>
      <c r="S2" s="79" t="s">
        <v>52</v>
      </c>
    </row>
    <row r="3" spans="9:19" ht="18">
      <c r="I3" s="6"/>
      <c r="J3" s="6"/>
      <c r="K3" s="6"/>
      <c r="L3" s="6"/>
      <c r="M3" s="6"/>
      <c r="S3" s="79" t="s">
        <v>28</v>
      </c>
    </row>
    <row r="4" spans="6:19" ht="18">
      <c r="F4" s="7"/>
      <c r="H4" s="3"/>
      <c r="I4" s="8"/>
      <c r="J4" s="8"/>
      <c r="K4" s="8"/>
      <c r="L4" s="8"/>
      <c r="M4" s="8"/>
      <c r="S4" s="80" t="s">
        <v>51</v>
      </c>
    </row>
    <row r="5" ht="16.5" thickBot="1"/>
    <row r="6" spans="1:21" ht="74.25" customHeight="1" thickBot="1">
      <c r="A6" s="61" t="s">
        <v>0</v>
      </c>
      <c r="B6" s="59" t="s">
        <v>1</v>
      </c>
      <c r="C6" s="59" t="s">
        <v>2</v>
      </c>
      <c r="D6" s="64" t="s">
        <v>3</v>
      </c>
      <c r="E6" s="59" t="s">
        <v>4</v>
      </c>
      <c r="F6" s="59" t="s">
        <v>6</v>
      </c>
      <c r="G6" s="9" t="s">
        <v>5</v>
      </c>
      <c r="H6" s="9"/>
      <c r="I6" s="129"/>
      <c r="J6" s="129"/>
      <c r="K6" s="129"/>
      <c r="L6" s="129"/>
      <c r="M6" s="129"/>
      <c r="N6" s="129"/>
      <c r="O6" s="129"/>
      <c r="P6" s="129"/>
      <c r="Q6" s="130"/>
      <c r="R6" s="88"/>
      <c r="S6" s="88"/>
      <c r="T6" s="88"/>
      <c r="U6" s="88"/>
    </row>
    <row r="7" spans="1:21" ht="15.75" customHeight="1">
      <c r="A7" s="62"/>
      <c r="B7" s="60"/>
      <c r="C7" s="60"/>
      <c r="D7" s="65"/>
      <c r="E7" s="60"/>
      <c r="F7" s="10"/>
      <c r="G7" s="11"/>
      <c r="H7" s="11"/>
      <c r="I7" s="95"/>
      <c r="J7" s="58"/>
      <c r="K7" s="58"/>
      <c r="L7" s="58"/>
      <c r="M7" s="58"/>
      <c r="N7" s="58">
        <v>2005</v>
      </c>
      <c r="O7" s="58"/>
      <c r="P7" s="85"/>
      <c r="Q7" s="134">
        <v>2006</v>
      </c>
      <c r="R7" s="129"/>
      <c r="S7" s="129"/>
      <c r="T7" s="129"/>
      <c r="U7" s="135"/>
    </row>
    <row r="8" spans="1:21" ht="15.75" customHeight="1" thickBot="1">
      <c r="A8" s="62"/>
      <c r="B8" s="60"/>
      <c r="C8" s="60"/>
      <c r="D8" s="65"/>
      <c r="E8" s="60"/>
      <c r="F8" s="10"/>
      <c r="G8" s="11"/>
      <c r="H8" s="11"/>
      <c r="I8" s="96"/>
      <c r="J8" s="89"/>
      <c r="K8" s="89"/>
      <c r="L8" s="89"/>
      <c r="M8" s="89"/>
      <c r="N8" s="89"/>
      <c r="O8" s="89"/>
      <c r="P8" s="90"/>
      <c r="Q8" s="136"/>
      <c r="R8" s="137"/>
      <c r="S8" s="137"/>
      <c r="T8" s="137"/>
      <c r="U8" s="138"/>
    </row>
    <row r="9" spans="1:21" ht="27.75" customHeight="1">
      <c r="A9" s="62"/>
      <c r="B9" s="60"/>
      <c r="C9" s="60"/>
      <c r="D9" s="65"/>
      <c r="E9" s="60"/>
      <c r="F9" s="63"/>
      <c r="G9" s="11"/>
      <c r="H9" s="11"/>
      <c r="I9" s="98"/>
      <c r="J9" s="60" t="s">
        <v>23</v>
      </c>
      <c r="K9" s="10"/>
      <c r="L9" s="60"/>
      <c r="M9" s="141" t="s">
        <v>36</v>
      </c>
      <c r="N9" s="140"/>
      <c r="O9" s="140"/>
      <c r="P9" s="142"/>
      <c r="Q9" s="100"/>
      <c r="R9" s="139" t="s">
        <v>50</v>
      </c>
      <c r="S9" s="140"/>
      <c r="T9" s="140"/>
      <c r="U9" s="140"/>
    </row>
    <row r="10" spans="1:21" ht="41.25" customHeight="1">
      <c r="A10" s="62"/>
      <c r="B10" s="60"/>
      <c r="C10" s="60"/>
      <c r="D10" s="65"/>
      <c r="E10" s="60"/>
      <c r="F10" s="63"/>
      <c r="G10" s="11"/>
      <c r="H10" s="11" t="s">
        <v>7</v>
      </c>
      <c r="I10" s="60" t="s">
        <v>8</v>
      </c>
      <c r="J10" s="60"/>
      <c r="K10" s="60" t="s">
        <v>35</v>
      </c>
      <c r="L10" s="60" t="s">
        <v>34</v>
      </c>
      <c r="M10" s="93" t="s">
        <v>27</v>
      </c>
      <c r="N10" s="12" t="s">
        <v>47</v>
      </c>
      <c r="O10" s="93" t="s">
        <v>21</v>
      </c>
      <c r="P10" s="91" t="s">
        <v>21</v>
      </c>
      <c r="Q10" s="10" t="s">
        <v>8</v>
      </c>
      <c r="R10" s="60" t="s">
        <v>23</v>
      </c>
      <c r="S10" s="93" t="s">
        <v>21</v>
      </c>
      <c r="T10" s="12" t="s">
        <v>47</v>
      </c>
      <c r="U10" s="91" t="s">
        <v>21</v>
      </c>
    </row>
    <row r="11" spans="1:21" ht="16.5" thickBot="1">
      <c r="A11" s="13"/>
      <c r="B11" s="14"/>
      <c r="C11" s="14"/>
      <c r="D11" s="15"/>
      <c r="E11" s="14"/>
      <c r="F11" s="16"/>
      <c r="G11" s="17"/>
      <c r="H11" s="17"/>
      <c r="I11" s="97"/>
      <c r="J11" s="97"/>
      <c r="K11" s="97"/>
      <c r="L11" s="97"/>
      <c r="M11" s="97"/>
      <c r="N11" s="18"/>
      <c r="O11" s="94" t="s">
        <v>25</v>
      </c>
      <c r="P11" s="92" t="s">
        <v>24</v>
      </c>
      <c r="Q11" s="99"/>
      <c r="R11" s="97"/>
      <c r="S11" s="94" t="s">
        <v>25</v>
      </c>
      <c r="T11" s="18"/>
      <c r="U11" s="92" t="s">
        <v>24</v>
      </c>
    </row>
    <row r="12" spans="1:33" s="67" customFormat="1" ht="39" customHeight="1" hidden="1" thickBot="1">
      <c r="A12" s="31">
        <v>1</v>
      </c>
      <c r="B12" s="32"/>
      <c r="C12" s="33" t="s">
        <v>10</v>
      </c>
      <c r="D12" s="34" t="s">
        <v>11</v>
      </c>
      <c r="E12" s="35" t="s">
        <v>9</v>
      </c>
      <c r="F12" s="36" t="s">
        <v>12</v>
      </c>
      <c r="G12" s="37"/>
      <c r="H12" s="38"/>
      <c r="I12" s="74"/>
      <c r="J12" s="81"/>
      <c r="K12" s="81"/>
      <c r="L12" s="81"/>
      <c r="M12" s="81"/>
      <c r="N12" s="39"/>
      <c r="O12" s="39"/>
      <c r="P12" s="81"/>
      <c r="Q12" s="74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2" s="73" customFormat="1" ht="50.25" customHeight="1" thickBot="1">
      <c r="A13" s="19"/>
      <c r="B13" s="20" t="s">
        <v>13</v>
      </c>
      <c r="C13" s="20"/>
      <c r="D13" s="21" t="s">
        <v>14</v>
      </c>
      <c r="E13" s="22"/>
      <c r="F13" s="23"/>
      <c r="G13" s="29">
        <f>SUM(G14:G18)</f>
        <v>1173948</v>
      </c>
      <c r="H13" s="29">
        <f>SUM(H14:H18)</f>
        <v>31618</v>
      </c>
      <c r="I13" s="103">
        <f>SUM(I14:I18)</f>
        <v>910540</v>
      </c>
      <c r="J13" s="29">
        <f>SUM(J14:J18)</f>
        <v>296452</v>
      </c>
      <c r="K13" s="29">
        <f aca="true" t="shared" si="0" ref="K13:P13">SUM(K14:K18)</f>
        <v>0</v>
      </c>
      <c r="L13" s="29">
        <f t="shared" si="0"/>
        <v>152600</v>
      </c>
      <c r="M13" s="29">
        <f t="shared" si="0"/>
        <v>0</v>
      </c>
      <c r="N13" s="29">
        <f t="shared" si="0"/>
        <v>407194</v>
      </c>
      <c r="O13" s="29">
        <f t="shared" si="0"/>
        <v>54294</v>
      </c>
      <c r="P13" s="29">
        <f t="shared" si="0"/>
        <v>0</v>
      </c>
      <c r="Q13" s="116">
        <f>SUM(Q14:Q18)</f>
        <v>231790</v>
      </c>
      <c r="R13" s="118">
        <f>SUM(R14:R18)</f>
        <v>231790</v>
      </c>
      <c r="S13" s="118">
        <f>SUM(S14:S18)</f>
        <v>0</v>
      </c>
      <c r="T13" s="118">
        <f>SUM(T14:T18)</f>
        <v>0</v>
      </c>
      <c r="U13" s="118">
        <f>SUM(U14:U18)</f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71"/>
      <c r="AU13" s="71"/>
      <c r="AV13" s="72"/>
      <c r="AW13" s="68"/>
      <c r="AX13" s="68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0"/>
      <c r="BJ13" s="71"/>
      <c r="BK13" s="71"/>
      <c r="BL13" s="72"/>
      <c r="BM13" s="68"/>
      <c r="BN13" s="68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0"/>
      <c r="BZ13" s="71"/>
      <c r="CA13" s="71"/>
      <c r="CB13" s="72"/>
      <c r="CC13" s="68"/>
      <c r="CD13" s="68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70"/>
      <c r="CP13" s="71"/>
      <c r="CQ13" s="71"/>
      <c r="CR13" s="72"/>
      <c r="CS13" s="68"/>
      <c r="CT13" s="68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70"/>
      <c r="DF13" s="71"/>
      <c r="DG13" s="71"/>
      <c r="DH13" s="72"/>
      <c r="DI13" s="68"/>
      <c r="DJ13" s="68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70"/>
      <c r="DV13" s="71"/>
      <c r="DW13" s="71"/>
      <c r="DX13" s="72"/>
      <c r="DY13" s="68"/>
      <c r="DZ13" s="68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1"/>
      <c r="EM13" s="71"/>
      <c r="EN13" s="72"/>
      <c r="EO13" s="68"/>
      <c r="EP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70"/>
      <c r="FB13" s="71"/>
      <c r="FC13" s="71"/>
      <c r="FD13" s="72"/>
      <c r="FE13" s="68"/>
      <c r="FF13" s="68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70"/>
      <c r="FR13" s="71"/>
      <c r="FS13" s="71"/>
      <c r="FT13" s="72"/>
      <c r="FU13" s="68"/>
      <c r="FV13" s="68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70"/>
      <c r="GH13" s="71"/>
      <c r="GI13" s="71"/>
      <c r="GJ13" s="72"/>
      <c r="GK13" s="68"/>
      <c r="GL13" s="68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70"/>
      <c r="GX13" s="71"/>
      <c r="GY13" s="71"/>
      <c r="GZ13" s="72"/>
      <c r="HA13" s="68"/>
      <c r="HB13" s="68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70"/>
      <c r="HN13" s="71"/>
      <c r="HO13" s="71"/>
      <c r="HP13" s="72"/>
      <c r="HQ13" s="68"/>
      <c r="HR13" s="68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70"/>
      <c r="ID13" s="71"/>
      <c r="IE13" s="71"/>
      <c r="IF13" s="72"/>
      <c r="IG13" s="68"/>
      <c r="IH13" s="68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33" s="67" customFormat="1" ht="68.25" customHeight="1" thickBot="1">
      <c r="A14" s="42">
        <v>1</v>
      </c>
      <c r="B14" s="25"/>
      <c r="C14" s="26" t="s">
        <v>15</v>
      </c>
      <c r="D14" s="27" t="s">
        <v>32</v>
      </c>
      <c r="E14" s="43" t="s">
        <v>9</v>
      </c>
      <c r="F14" s="105" t="s">
        <v>30</v>
      </c>
      <c r="G14" s="29">
        <f aca="true" t="shared" si="1" ref="G14:G27">H14+I14+Q14</f>
        <v>306255</v>
      </c>
      <c r="H14" s="29">
        <v>16865</v>
      </c>
      <c r="I14" s="103">
        <f>SUM(J14:P14)</f>
        <v>157600</v>
      </c>
      <c r="J14" s="82">
        <v>5000</v>
      </c>
      <c r="K14" s="82">
        <v>0</v>
      </c>
      <c r="L14" s="82">
        <v>152600</v>
      </c>
      <c r="M14" s="82"/>
      <c r="N14" s="44"/>
      <c r="O14" s="44"/>
      <c r="P14" s="82"/>
      <c r="Q14" s="76">
        <f>SUM(R14:U14)</f>
        <v>131790</v>
      </c>
      <c r="R14" s="44">
        <v>131790</v>
      </c>
      <c r="S14" s="44"/>
      <c r="T14" s="44"/>
      <c r="U14" s="4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7" customFormat="1" ht="68.25" customHeight="1">
      <c r="A15" s="56">
        <v>2</v>
      </c>
      <c r="B15" s="57"/>
      <c r="C15" s="26"/>
      <c r="D15" s="27" t="s">
        <v>31</v>
      </c>
      <c r="E15" s="43" t="s">
        <v>9</v>
      </c>
      <c r="F15" s="105" t="s">
        <v>33</v>
      </c>
      <c r="G15" s="29">
        <f t="shared" si="1"/>
        <v>166753</v>
      </c>
      <c r="H15" s="29">
        <v>10753</v>
      </c>
      <c r="I15" s="103">
        <f>SUM(J15:P15)</f>
        <v>156000</v>
      </c>
      <c r="J15" s="114">
        <v>156000</v>
      </c>
      <c r="K15" s="82"/>
      <c r="L15" s="82"/>
      <c r="M15" s="82"/>
      <c r="N15" s="44"/>
      <c r="O15" s="44"/>
      <c r="P15" s="114"/>
      <c r="Q15" s="116"/>
      <c r="R15" s="30"/>
      <c r="S15" s="30"/>
      <c r="T15" s="30"/>
      <c r="U15" s="30"/>
      <c r="V15"/>
      <c r="W15"/>
      <c r="X15"/>
      <c r="Y15"/>
      <c r="Z15"/>
      <c r="AA15"/>
      <c r="AB15"/>
      <c r="AC15"/>
      <c r="AD15"/>
      <c r="AE15"/>
      <c r="AF15"/>
      <c r="AG15"/>
    </row>
    <row r="16" spans="1:21" ht="68.25" customHeight="1">
      <c r="A16" s="56">
        <v>3</v>
      </c>
      <c r="B16" s="57"/>
      <c r="C16" s="26" t="s">
        <v>15</v>
      </c>
      <c r="D16" s="27" t="s">
        <v>19</v>
      </c>
      <c r="E16" s="43" t="s">
        <v>9</v>
      </c>
      <c r="F16" s="28" t="s">
        <v>12</v>
      </c>
      <c r="G16" s="29">
        <f t="shared" si="1"/>
        <v>268901</v>
      </c>
      <c r="H16" s="117">
        <v>2000</v>
      </c>
      <c r="I16" s="116">
        <f>SUM(J16:O16)</f>
        <v>266901</v>
      </c>
      <c r="J16" s="66">
        <v>44292</v>
      </c>
      <c r="K16" s="66"/>
      <c r="L16" s="66"/>
      <c r="M16" s="66"/>
      <c r="N16" s="66">
        <v>196419</v>
      </c>
      <c r="O16" s="66">
        <v>26190</v>
      </c>
      <c r="P16" s="82"/>
      <c r="Q16" s="116"/>
      <c r="R16" s="125">
        <f>Q16*75%</f>
        <v>0</v>
      </c>
      <c r="S16" s="125">
        <f aca="true" t="shared" si="2" ref="S16:U17">Q16*10%</f>
        <v>0</v>
      </c>
      <c r="T16" s="125">
        <f t="shared" si="2"/>
        <v>0</v>
      </c>
      <c r="U16" s="125">
        <f t="shared" si="2"/>
        <v>0</v>
      </c>
    </row>
    <row r="17" spans="1:21" ht="68.25" customHeight="1">
      <c r="A17" s="56">
        <v>4</v>
      </c>
      <c r="B17" s="57"/>
      <c r="C17" s="26" t="s">
        <v>15</v>
      </c>
      <c r="D17" s="27" t="s">
        <v>20</v>
      </c>
      <c r="E17" s="43" t="s">
        <v>9</v>
      </c>
      <c r="F17" s="28" t="s">
        <v>12</v>
      </c>
      <c r="G17" s="29">
        <f t="shared" si="1"/>
        <v>288039</v>
      </c>
      <c r="H17" s="117">
        <v>2000</v>
      </c>
      <c r="I17" s="116">
        <f>SUM(J17:O17)</f>
        <v>286039</v>
      </c>
      <c r="J17" s="66">
        <v>47160</v>
      </c>
      <c r="K17" s="66"/>
      <c r="L17" s="66"/>
      <c r="M17" s="66"/>
      <c r="N17" s="66">
        <v>210775</v>
      </c>
      <c r="O17" s="66">
        <v>28104</v>
      </c>
      <c r="P17" s="114"/>
      <c r="Q17" s="116"/>
      <c r="R17" s="125">
        <f>Q17*75%</f>
        <v>0</v>
      </c>
      <c r="S17" s="125">
        <f t="shared" si="2"/>
        <v>0</v>
      </c>
      <c r="T17" s="125">
        <f t="shared" si="2"/>
        <v>0</v>
      </c>
      <c r="U17" s="125">
        <f t="shared" si="2"/>
        <v>0</v>
      </c>
    </row>
    <row r="18" spans="1:21" ht="68.25" customHeight="1" thickBot="1">
      <c r="A18" s="56">
        <v>5</v>
      </c>
      <c r="B18" s="57"/>
      <c r="C18" s="26" t="s">
        <v>15</v>
      </c>
      <c r="D18" s="27" t="s">
        <v>39</v>
      </c>
      <c r="E18" s="43" t="s">
        <v>9</v>
      </c>
      <c r="F18" s="28" t="s">
        <v>38</v>
      </c>
      <c r="G18" s="29">
        <f t="shared" si="1"/>
        <v>144000</v>
      </c>
      <c r="H18" s="29">
        <v>0</v>
      </c>
      <c r="I18" s="76">
        <f>SUM(J18:O18)</f>
        <v>44000</v>
      </c>
      <c r="J18" s="30">
        <v>44000</v>
      </c>
      <c r="K18" s="66"/>
      <c r="L18" s="30"/>
      <c r="M18" s="66"/>
      <c r="N18" s="66"/>
      <c r="O18" s="66"/>
      <c r="P18" s="124"/>
      <c r="Q18" s="116">
        <f>SUM(R18:U18)</f>
        <v>100000</v>
      </c>
      <c r="R18" s="124">
        <v>100000</v>
      </c>
      <c r="S18" s="124"/>
      <c r="T18" s="124"/>
      <c r="U18" s="124"/>
    </row>
    <row r="19" spans="1:252" s="73" customFormat="1" ht="50.25" customHeight="1" thickBot="1">
      <c r="A19" s="19"/>
      <c r="B19" s="20" t="s">
        <v>48</v>
      </c>
      <c r="C19" s="20"/>
      <c r="D19" s="21" t="s">
        <v>49</v>
      </c>
      <c r="E19" s="22"/>
      <c r="F19" s="23"/>
      <c r="G19" s="40">
        <f>H19+I19+Q19</f>
        <v>1075703</v>
      </c>
      <c r="H19" s="40">
        <f>H21</f>
        <v>39188</v>
      </c>
      <c r="I19" s="77">
        <f>SUM(J19:P19)</f>
        <v>7500</v>
      </c>
      <c r="J19" s="41">
        <f>SUM(J20)</f>
        <v>7500</v>
      </c>
      <c r="K19" s="41">
        <f aca="true" t="shared" si="3" ref="K19:P19">SUM(K20)</f>
        <v>0</v>
      </c>
      <c r="L19" s="41">
        <f t="shared" si="3"/>
        <v>0</v>
      </c>
      <c r="M19" s="41">
        <f t="shared" si="3"/>
        <v>0</v>
      </c>
      <c r="N19" s="41">
        <f t="shared" si="3"/>
        <v>0</v>
      </c>
      <c r="O19" s="41">
        <f t="shared" si="3"/>
        <v>0</v>
      </c>
      <c r="P19" s="41">
        <f t="shared" si="3"/>
        <v>0</v>
      </c>
      <c r="Q19" s="77">
        <f>SUM(Q21)</f>
        <v>1029015</v>
      </c>
      <c r="R19" s="41">
        <f>SUM(R20)</f>
        <v>187500</v>
      </c>
      <c r="S19" s="41">
        <f>SUM(S20)</f>
        <v>0</v>
      </c>
      <c r="T19" s="41">
        <f>SUM(T20)</f>
        <v>0</v>
      </c>
      <c r="U19" s="41">
        <f>SUM(U20)</f>
        <v>0</v>
      </c>
      <c r="V19"/>
      <c r="W19"/>
      <c r="X19"/>
      <c r="Y19"/>
      <c r="Z19" s="69"/>
      <c r="AA19" s="69"/>
      <c r="AB19" s="69"/>
      <c r="AC19" s="70"/>
      <c r="AD19" s="71"/>
      <c r="AE19" s="71"/>
      <c r="AF19" s="72"/>
      <c r="AG19" s="68"/>
      <c r="AH19" s="68"/>
      <c r="AI19" s="86"/>
      <c r="AJ19" s="86"/>
      <c r="AK19" s="86"/>
      <c r="AL19" s="87"/>
      <c r="AM19" s="69"/>
      <c r="AN19" s="69"/>
      <c r="AO19" s="69"/>
      <c r="AP19" s="69"/>
      <c r="AQ19" s="69"/>
      <c r="AR19" s="69"/>
      <c r="AS19" s="70"/>
      <c r="AT19" s="71"/>
      <c r="AU19" s="71"/>
      <c r="AV19" s="72"/>
      <c r="AW19" s="68"/>
      <c r="AX19" s="68"/>
      <c r="AY19" s="86"/>
      <c r="AZ19" s="86"/>
      <c r="BA19" s="86"/>
      <c r="BB19" s="87"/>
      <c r="BC19" s="69"/>
      <c r="BD19" s="69"/>
      <c r="BE19" s="69"/>
      <c r="BF19" s="69"/>
      <c r="BG19" s="69"/>
      <c r="BH19" s="69"/>
      <c r="BI19" s="70"/>
      <c r="BJ19" s="71"/>
      <c r="BK19" s="71"/>
      <c r="BL19" s="72"/>
      <c r="BM19" s="68"/>
      <c r="BN19" s="68"/>
      <c r="BO19" s="86"/>
      <c r="BP19" s="86"/>
      <c r="BQ19" s="86"/>
      <c r="BR19" s="87"/>
      <c r="BS19" s="69"/>
      <c r="BT19" s="69"/>
      <c r="BU19" s="69"/>
      <c r="BV19" s="69"/>
      <c r="BW19" s="69"/>
      <c r="BX19" s="69"/>
      <c r="BY19" s="70"/>
      <c r="BZ19" s="71"/>
      <c r="CA19" s="71"/>
      <c r="CB19" s="72"/>
      <c r="CC19" s="68"/>
      <c r="CD19" s="68"/>
      <c r="CE19" s="86"/>
      <c r="CF19" s="86"/>
      <c r="CG19" s="86"/>
      <c r="CH19" s="87"/>
      <c r="CI19" s="69"/>
      <c r="CJ19" s="69"/>
      <c r="CK19" s="69"/>
      <c r="CL19" s="69"/>
      <c r="CM19" s="69"/>
      <c r="CN19" s="69"/>
      <c r="CO19" s="70"/>
      <c r="CP19" s="71"/>
      <c r="CQ19" s="71"/>
      <c r="CR19" s="72"/>
      <c r="CS19" s="68"/>
      <c r="CT19" s="68"/>
      <c r="CU19" s="86"/>
      <c r="CV19" s="86"/>
      <c r="CW19" s="86"/>
      <c r="CX19" s="87"/>
      <c r="CY19" s="69"/>
      <c r="CZ19" s="69"/>
      <c r="DA19" s="69"/>
      <c r="DB19" s="69"/>
      <c r="DC19" s="69"/>
      <c r="DD19" s="69"/>
      <c r="DE19" s="70"/>
      <c r="DF19" s="71"/>
      <c r="DG19" s="71"/>
      <c r="DH19" s="72"/>
      <c r="DI19" s="68"/>
      <c r="DJ19" s="68"/>
      <c r="DK19" s="86"/>
      <c r="DL19" s="86"/>
      <c r="DM19" s="86"/>
      <c r="DN19" s="87"/>
      <c r="DO19" s="69"/>
      <c r="DP19" s="69"/>
      <c r="DQ19" s="69"/>
      <c r="DR19" s="69"/>
      <c r="DS19" s="69"/>
      <c r="DT19" s="69"/>
      <c r="DU19" s="70"/>
      <c r="DV19" s="71"/>
      <c r="DW19" s="71"/>
      <c r="DX19" s="72"/>
      <c r="DY19" s="68"/>
      <c r="DZ19" s="68"/>
      <c r="EA19" s="86"/>
      <c r="EB19" s="86"/>
      <c r="EC19" s="86"/>
      <c r="ED19" s="87"/>
      <c r="EE19" s="69"/>
      <c r="EF19" s="69"/>
      <c r="EG19" s="69"/>
      <c r="EH19" s="69"/>
      <c r="EI19" s="69"/>
      <c r="EJ19" s="69"/>
      <c r="EK19" s="70"/>
      <c r="EL19" s="71"/>
      <c r="EM19" s="71"/>
      <c r="EN19" s="72"/>
      <c r="EO19" s="68"/>
      <c r="EP19" s="68"/>
      <c r="EQ19" s="86"/>
      <c r="ER19" s="86"/>
      <c r="ES19" s="86"/>
      <c r="ET19" s="87"/>
      <c r="EU19" s="69"/>
      <c r="EV19" s="69"/>
      <c r="EW19" s="69"/>
      <c r="EX19" s="69"/>
      <c r="EY19" s="69"/>
      <c r="EZ19" s="69"/>
      <c r="FA19" s="70"/>
      <c r="FB19" s="71"/>
      <c r="FC19" s="71"/>
      <c r="FD19" s="72"/>
      <c r="FE19" s="68"/>
      <c r="FF19" s="68"/>
      <c r="FG19" s="86"/>
      <c r="FH19" s="86"/>
      <c r="FI19" s="86"/>
      <c r="FJ19" s="87"/>
      <c r="FK19" s="69"/>
      <c r="FL19" s="69"/>
      <c r="FM19" s="69"/>
      <c r="FN19" s="69"/>
      <c r="FO19" s="69"/>
      <c r="FP19" s="69"/>
      <c r="FQ19" s="70"/>
      <c r="FR19" s="71"/>
      <c r="FS19" s="71"/>
      <c r="FT19" s="72"/>
      <c r="FU19" s="68"/>
      <c r="FV19" s="68"/>
      <c r="FW19" s="86"/>
      <c r="FX19" s="86"/>
      <c r="FY19" s="86"/>
      <c r="FZ19" s="87"/>
      <c r="GA19" s="69"/>
      <c r="GB19" s="69"/>
      <c r="GC19" s="69"/>
      <c r="GD19" s="69"/>
      <c r="GE19" s="69"/>
      <c r="GF19" s="69"/>
      <c r="GG19" s="70"/>
      <c r="GH19" s="71"/>
      <c r="GI19" s="71"/>
      <c r="GJ19" s="72"/>
      <c r="GK19" s="68"/>
      <c r="GL19" s="68"/>
      <c r="GM19" s="86"/>
      <c r="GN19" s="86"/>
      <c r="GO19" s="86"/>
      <c r="GP19" s="87"/>
      <c r="GQ19" s="69"/>
      <c r="GR19" s="69"/>
      <c r="GS19" s="69"/>
      <c r="GT19" s="69"/>
      <c r="GU19" s="69"/>
      <c r="GV19" s="69"/>
      <c r="GW19" s="70"/>
      <c r="GX19" s="71"/>
      <c r="GY19" s="71"/>
      <c r="GZ19" s="72"/>
      <c r="HA19" s="68"/>
      <c r="HB19" s="68"/>
      <c r="HC19" s="86"/>
      <c r="HD19" s="86"/>
      <c r="HE19" s="86"/>
      <c r="HF19" s="87"/>
      <c r="HG19" s="69"/>
      <c r="HH19" s="69"/>
      <c r="HI19" s="69"/>
      <c r="HJ19" s="69"/>
      <c r="HK19" s="69"/>
      <c r="HL19" s="69"/>
      <c r="HM19" s="70"/>
      <c r="HN19" s="71"/>
      <c r="HO19" s="71"/>
      <c r="HP19" s="72"/>
      <c r="HQ19" s="68"/>
      <c r="HR19" s="68"/>
      <c r="HS19" s="86"/>
      <c r="HT19" s="86"/>
      <c r="HU19" s="86"/>
      <c r="HV19" s="87"/>
      <c r="HW19" s="69"/>
      <c r="HX19" s="69"/>
      <c r="HY19" s="69"/>
      <c r="HZ19" s="69"/>
      <c r="IA19" s="69"/>
      <c r="IB19" s="69"/>
      <c r="IC19" s="70"/>
      <c r="ID19" s="71"/>
      <c r="IE19" s="71"/>
      <c r="IF19" s="72"/>
      <c r="IG19" s="68"/>
      <c r="IH19" s="68"/>
      <c r="II19" s="86"/>
      <c r="IJ19" s="86"/>
      <c r="IK19" s="86"/>
      <c r="IL19" s="87"/>
      <c r="IM19" s="69"/>
      <c r="IN19" s="69"/>
      <c r="IO19" s="69"/>
      <c r="IP19" s="69"/>
      <c r="IQ19" s="69"/>
      <c r="IR19" s="69"/>
    </row>
    <row r="20" spans="1:21" ht="43.5" customHeight="1" thickBot="1">
      <c r="A20" s="56">
        <v>6</v>
      </c>
      <c r="B20" s="127">
        <v>750</v>
      </c>
      <c r="C20" s="26">
        <v>75023</v>
      </c>
      <c r="D20" s="119" t="s">
        <v>44</v>
      </c>
      <c r="E20" s="43" t="s">
        <v>9</v>
      </c>
      <c r="F20" s="28" t="s">
        <v>38</v>
      </c>
      <c r="G20" s="29">
        <f>H20+I20+Q20</f>
        <v>195000</v>
      </c>
      <c r="H20" s="113">
        <v>0</v>
      </c>
      <c r="I20" s="75">
        <f>SUM(J20:P20)</f>
        <v>7500</v>
      </c>
      <c r="J20" s="66">
        <v>7500</v>
      </c>
      <c r="K20" s="66"/>
      <c r="L20" s="66"/>
      <c r="M20" s="66"/>
      <c r="N20" s="66"/>
      <c r="O20" s="66"/>
      <c r="P20" s="66"/>
      <c r="Q20" s="116">
        <f>SUM(R20:U20)</f>
        <v>187500</v>
      </c>
      <c r="R20" s="44">
        <v>187500</v>
      </c>
      <c r="S20" s="66"/>
      <c r="T20" s="44">
        <v>0</v>
      </c>
      <c r="U20" s="66"/>
    </row>
    <row r="21" spans="1:252" s="73" customFormat="1" ht="50.25" customHeight="1" thickBot="1">
      <c r="A21" s="19"/>
      <c r="B21" s="20" t="s">
        <v>16</v>
      </c>
      <c r="C21" s="20"/>
      <c r="D21" s="21" t="s">
        <v>17</v>
      </c>
      <c r="E21" s="22"/>
      <c r="F21" s="23"/>
      <c r="G21" s="40">
        <f t="shared" si="1"/>
        <v>3015496</v>
      </c>
      <c r="H21" s="40">
        <f>H23</f>
        <v>39188</v>
      </c>
      <c r="I21" s="77">
        <f aca="true" t="shared" si="4" ref="I21:I27">SUM(J21:P21)</f>
        <v>1947293</v>
      </c>
      <c r="J21" s="41">
        <f>SUM(J23+J22)</f>
        <v>56704</v>
      </c>
      <c r="K21" s="41">
        <f>SUM(K23+K22)</f>
        <v>1441700</v>
      </c>
      <c r="L21" s="41">
        <f>SUM(L23+L22)</f>
        <v>120460</v>
      </c>
      <c r="M21" s="41">
        <f>SUM(M23+M22)</f>
        <v>6662</v>
      </c>
      <c r="N21" s="41">
        <f aca="true" t="shared" si="5" ref="N21:U21">SUM(N23)</f>
        <v>0</v>
      </c>
      <c r="O21" s="41">
        <f t="shared" si="5"/>
        <v>71767</v>
      </c>
      <c r="P21" s="84">
        <f t="shared" si="5"/>
        <v>250000</v>
      </c>
      <c r="Q21" s="77">
        <f t="shared" si="5"/>
        <v>1029015</v>
      </c>
      <c r="R21" s="41">
        <f t="shared" si="5"/>
        <v>104648</v>
      </c>
      <c r="S21" s="41">
        <f t="shared" si="5"/>
        <v>102901</v>
      </c>
      <c r="T21" s="41">
        <f t="shared" si="5"/>
        <v>771466</v>
      </c>
      <c r="U21" s="112">
        <f t="shared" si="5"/>
        <v>50000</v>
      </c>
      <c r="V21"/>
      <c r="W21"/>
      <c r="X21"/>
      <c r="Y21"/>
      <c r="Z21" s="69"/>
      <c r="AA21" s="69"/>
      <c r="AB21" s="69"/>
      <c r="AC21" s="70"/>
      <c r="AD21" s="71"/>
      <c r="AE21" s="71"/>
      <c r="AF21" s="72"/>
      <c r="AG21" s="68"/>
      <c r="AH21" s="68"/>
      <c r="AI21" s="86"/>
      <c r="AJ21" s="86"/>
      <c r="AK21" s="86"/>
      <c r="AL21" s="87"/>
      <c r="AM21" s="69"/>
      <c r="AN21" s="69"/>
      <c r="AO21" s="69"/>
      <c r="AP21" s="69"/>
      <c r="AQ21" s="69"/>
      <c r="AR21" s="69"/>
      <c r="AS21" s="70"/>
      <c r="AT21" s="71"/>
      <c r="AU21" s="71"/>
      <c r="AV21" s="72"/>
      <c r="AW21" s="68"/>
      <c r="AX21" s="68"/>
      <c r="AY21" s="86"/>
      <c r="AZ21" s="86"/>
      <c r="BA21" s="86"/>
      <c r="BB21" s="87"/>
      <c r="BC21" s="69"/>
      <c r="BD21" s="69"/>
      <c r="BE21" s="69"/>
      <c r="BF21" s="69"/>
      <c r="BG21" s="69"/>
      <c r="BH21" s="69"/>
      <c r="BI21" s="70"/>
      <c r="BJ21" s="71"/>
      <c r="BK21" s="71"/>
      <c r="BL21" s="72"/>
      <c r="BM21" s="68"/>
      <c r="BN21" s="68"/>
      <c r="BO21" s="86"/>
      <c r="BP21" s="86"/>
      <c r="BQ21" s="86"/>
      <c r="BR21" s="87"/>
      <c r="BS21" s="69"/>
      <c r="BT21" s="69"/>
      <c r="BU21" s="69"/>
      <c r="BV21" s="69"/>
      <c r="BW21" s="69"/>
      <c r="BX21" s="69"/>
      <c r="BY21" s="70"/>
      <c r="BZ21" s="71"/>
      <c r="CA21" s="71"/>
      <c r="CB21" s="72"/>
      <c r="CC21" s="68"/>
      <c r="CD21" s="68"/>
      <c r="CE21" s="86"/>
      <c r="CF21" s="86"/>
      <c r="CG21" s="86"/>
      <c r="CH21" s="87"/>
      <c r="CI21" s="69"/>
      <c r="CJ21" s="69"/>
      <c r="CK21" s="69"/>
      <c r="CL21" s="69"/>
      <c r="CM21" s="69"/>
      <c r="CN21" s="69"/>
      <c r="CO21" s="70"/>
      <c r="CP21" s="71"/>
      <c r="CQ21" s="71"/>
      <c r="CR21" s="72"/>
      <c r="CS21" s="68"/>
      <c r="CT21" s="68"/>
      <c r="CU21" s="86"/>
      <c r="CV21" s="86"/>
      <c r="CW21" s="86"/>
      <c r="CX21" s="87"/>
      <c r="CY21" s="69"/>
      <c r="CZ21" s="69"/>
      <c r="DA21" s="69"/>
      <c r="DB21" s="69"/>
      <c r="DC21" s="69"/>
      <c r="DD21" s="69"/>
      <c r="DE21" s="70"/>
      <c r="DF21" s="71"/>
      <c r="DG21" s="71"/>
      <c r="DH21" s="72"/>
      <c r="DI21" s="68"/>
      <c r="DJ21" s="68"/>
      <c r="DK21" s="86"/>
      <c r="DL21" s="86"/>
      <c r="DM21" s="86"/>
      <c r="DN21" s="87"/>
      <c r="DO21" s="69"/>
      <c r="DP21" s="69"/>
      <c r="DQ21" s="69"/>
      <c r="DR21" s="69"/>
      <c r="DS21" s="69"/>
      <c r="DT21" s="69"/>
      <c r="DU21" s="70"/>
      <c r="DV21" s="71"/>
      <c r="DW21" s="71"/>
      <c r="DX21" s="72"/>
      <c r="DY21" s="68"/>
      <c r="DZ21" s="68"/>
      <c r="EA21" s="86"/>
      <c r="EB21" s="86"/>
      <c r="EC21" s="86"/>
      <c r="ED21" s="87"/>
      <c r="EE21" s="69"/>
      <c r="EF21" s="69"/>
      <c r="EG21" s="69"/>
      <c r="EH21" s="69"/>
      <c r="EI21" s="69"/>
      <c r="EJ21" s="69"/>
      <c r="EK21" s="70"/>
      <c r="EL21" s="71"/>
      <c r="EM21" s="71"/>
      <c r="EN21" s="72"/>
      <c r="EO21" s="68"/>
      <c r="EP21" s="68"/>
      <c r="EQ21" s="86"/>
      <c r="ER21" s="86"/>
      <c r="ES21" s="86"/>
      <c r="ET21" s="87"/>
      <c r="EU21" s="69"/>
      <c r="EV21" s="69"/>
      <c r="EW21" s="69"/>
      <c r="EX21" s="69"/>
      <c r="EY21" s="69"/>
      <c r="EZ21" s="69"/>
      <c r="FA21" s="70"/>
      <c r="FB21" s="71"/>
      <c r="FC21" s="71"/>
      <c r="FD21" s="72"/>
      <c r="FE21" s="68"/>
      <c r="FF21" s="68"/>
      <c r="FG21" s="86"/>
      <c r="FH21" s="86"/>
      <c r="FI21" s="86"/>
      <c r="FJ21" s="87"/>
      <c r="FK21" s="69"/>
      <c r="FL21" s="69"/>
      <c r="FM21" s="69"/>
      <c r="FN21" s="69"/>
      <c r="FO21" s="69"/>
      <c r="FP21" s="69"/>
      <c r="FQ21" s="70"/>
      <c r="FR21" s="71"/>
      <c r="FS21" s="71"/>
      <c r="FT21" s="72"/>
      <c r="FU21" s="68"/>
      <c r="FV21" s="68"/>
      <c r="FW21" s="86"/>
      <c r="FX21" s="86"/>
      <c r="FY21" s="86"/>
      <c r="FZ21" s="87"/>
      <c r="GA21" s="69"/>
      <c r="GB21" s="69"/>
      <c r="GC21" s="69"/>
      <c r="GD21" s="69"/>
      <c r="GE21" s="69"/>
      <c r="GF21" s="69"/>
      <c r="GG21" s="70"/>
      <c r="GH21" s="71"/>
      <c r="GI21" s="71"/>
      <c r="GJ21" s="72"/>
      <c r="GK21" s="68"/>
      <c r="GL21" s="68"/>
      <c r="GM21" s="86"/>
      <c r="GN21" s="86"/>
      <c r="GO21" s="86"/>
      <c r="GP21" s="87"/>
      <c r="GQ21" s="69"/>
      <c r="GR21" s="69"/>
      <c r="GS21" s="69"/>
      <c r="GT21" s="69"/>
      <c r="GU21" s="69"/>
      <c r="GV21" s="69"/>
      <c r="GW21" s="70"/>
      <c r="GX21" s="71"/>
      <c r="GY21" s="71"/>
      <c r="GZ21" s="72"/>
      <c r="HA21" s="68"/>
      <c r="HB21" s="68"/>
      <c r="HC21" s="86"/>
      <c r="HD21" s="86"/>
      <c r="HE21" s="86"/>
      <c r="HF21" s="87"/>
      <c r="HG21" s="69"/>
      <c r="HH21" s="69"/>
      <c r="HI21" s="69"/>
      <c r="HJ21" s="69"/>
      <c r="HK21" s="69"/>
      <c r="HL21" s="69"/>
      <c r="HM21" s="70"/>
      <c r="HN21" s="71"/>
      <c r="HO21" s="71"/>
      <c r="HP21" s="72"/>
      <c r="HQ21" s="68"/>
      <c r="HR21" s="68"/>
      <c r="HS21" s="86"/>
      <c r="HT21" s="86"/>
      <c r="HU21" s="86"/>
      <c r="HV21" s="87"/>
      <c r="HW21" s="69"/>
      <c r="HX21" s="69"/>
      <c r="HY21" s="69"/>
      <c r="HZ21" s="69"/>
      <c r="IA21" s="69"/>
      <c r="IB21" s="69"/>
      <c r="IC21" s="70"/>
      <c r="ID21" s="71"/>
      <c r="IE21" s="71"/>
      <c r="IF21" s="72"/>
      <c r="IG21" s="68"/>
      <c r="IH21" s="68"/>
      <c r="II21" s="86"/>
      <c r="IJ21" s="86"/>
      <c r="IK21" s="86"/>
      <c r="IL21" s="87"/>
      <c r="IM21" s="69"/>
      <c r="IN21" s="69"/>
      <c r="IO21" s="69"/>
      <c r="IP21" s="69"/>
      <c r="IQ21" s="69"/>
      <c r="IR21" s="69"/>
    </row>
    <row r="22" spans="1:252" s="73" customFormat="1" ht="68.25" customHeight="1">
      <c r="A22" s="107">
        <v>7</v>
      </c>
      <c r="B22" s="101"/>
      <c r="C22" s="108">
        <v>80101</v>
      </c>
      <c r="D22" s="102" t="s">
        <v>29</v>
      </c>
      <c r="E22" s="43" t="s">
        <v>9</v>
      </c>
      <c r="F22" s="28" t="s">
        <v>12</v>
      </c>
      <c r="G22" s="29">
        <f t="shared" si="1"/>
        <v>16022</v>
      </c>
      <c r="H22" s="37">
        <v>0</v>
      </c>
      <c r="I22" s="75">
        <f t="shared" si="4"/>
        <v>16022</v>
      </c>
      <c r="J22" s="115">
        <v>9360</v>
      </c>
      <c r="K22" s="115"/>
      <c r="L22" s="115"/>
      <c r="M22" s="115">
        <v>6662</v>
      </c>
      <c r="N22" s="109"/>
      <c r="O22" s="109"/>
      <c r="P22" s="110"/>
      <c r="Q22" s="111"/>
      <c r="R22" s="109"/>
      <c r="S22" s="109"/>
      <c r="T22" s="109"/>
      <c r="U22" s="109"/>
      <c r="V22"/>
      <c r="W22"/>
      <c r="X22"/>
      <c r="Y22"/>
      <c r="Z22" s="69"/>
      <c r="AA22" s="69"/>
      <c r="AB22" s="69"/>
      <c r="AC22" s="70"/>
      <c r="AD22" s="71"/>
      <c r="AE22" s="71"/>
      <c r="AF22" s="72"/>
      <c r="AG22" s="68"/>
      <c r="AH22" s="68"/>
      <c r="AI22" s="86"/>
      <c r="AJ22" s="86"/>
      <c r="AK22" s="86"/>
      <c r="AL22" s="87"/>
      <c r="AM22" s="69"/>
      <c r="AN22" s="69"/>
      <c r="AO22" s="69"/>
      <c r="AP22" s="69"/>
      <c r="AQ22" s="69"/>
      <c r="AR22" s="69"/>
      <c r="AS22" s="70"/>
      <c r="AT22" s="71"/>
      <c r="AU22" s="71"/>
      <c r="AV22" s="72"/>
      <c r="AW22" s="68"/>
      <c r="AX22" s="68"/>
      <c r="AY22" s="86"/>
      <c r="AZ22" s="86"/>
      <c r="BA22" s="86"/>
      <c r="BB22" s="87"/>
      <c r="BC22" s="69"/>
      <c r="BD22" s="69"/>
      <c r="BE22" s="69"/>
      <c r="BF22" s="69"/>
      <c r="BG22" s="69"/>
      <c r="BH22" s="69"/>
      <c r="BI22" s="70"/>
      <c r="BJ22" s="71"/>
      <c r="BK22" s="71"/>
      <c r="BL22" s="72"/>
      <c r="BM22" s="68"/>
      <c r="BN22" s="68"/>
      <c r="BO22" s="86"/>
      <c r="BP22" s="86"/>
      <c r="BQ22" s="86"/>
      <c r="BR22" s="87"/>
      <c r="BS22" s="69"/>
      <c r="BT22" s="69"/>
      <c r="BU22" s="69"/>
      <c r="BV22" s="69"/>
      <c r="BW22" s="69"/>
      <c r="BX22" s="69"/>
      <c r="BY22" s="70"/>
      <c r="BZ22" s="71"/>
      <c r="CA22" s="71"/>
      <c r="CB22" s="72"/>
      <c r="CC22" s="68"/>
      <c r="CD22" s="68"/>
      <c r="CE22" s="86"/>
      <c r="CF22" s="86"/>
      <c r="CG22" s="86"/>
      <c r="CH22" s="87"/>
      <c r="CI22" s="69"/>
      <c r="CJ22" s="69"/>
      <c r="CK22" s="69"/>
      <c r="CL22" s="69"/>
      <c r="CM22" s="69"/>
      <c r="CN22" s="69"/>
      <c r="CO22" s="70"/>
      <c r="CP22" s="71"/>
      <c r="CQ22" s="71"/>
      <c r="CR22" s="72"/>
      <c r="CS22" s="68"/>
      <c r="CT22" s="68"/>
      <c r="CU22" s="86"/>
      <c r="CV22" s="86"/>
      <c r="CW22" s="86"/>
      <c r="CX22" s="87"/>
      <c r="CY22" s="69"/>
      <c r="CZ22" s="69"/>
      <c r="DA22" s="69"/>
      <c r="DB22" s="69"/>
      <c r="DC22" s="69"/>
      <c r="DD22" s="69"/>
      <c r="DE22" s="70"/>
      <c r="DF22" s="71"/>
      <c r="DG22" s="71"/>
      <c r="DH22" s="72"/>
      <c r="DI22" s="68"/>
      <c r="DJ22" s="68"/>
      <c r="DK22" s="86"/>
      <c r="DL22" s="86"/>
      <c r="DM22" s="86"/>
      <c r="DN22" s="87"/>
      <c r="DO22" s="69"/>
      <c r="DP22" s="69"/>
      <c r="DQ22" s="69"/>
      <c r="DR22" s="69"/>
      <c r="DS22" s="69"/>
      <c r="DT22" s="69"/>
      <c r="DU22" s="70"/>
      <c r="DV22" s="71"/>
      <c r="DW22" s="71"/>
      <c r="DX22" s="72"/>
      <c r="DY22" s="68"/>
      <c r="DZ22" s="68"/>
      <c r="EA22" s="86"/>
      <c r="EB22" s="86"/>
      <c r="EC22" s="86"/>
      <c r="ED22" s="87"/>
      <c r="EE22" s="69"/>
      <c r="EF22" s="69"/>
      <c r="EG22" s="69"/>
      <c r="EH22" s="69"/>
      <c r="EI22" s="69"/>
      <c r="EJ22" s="69"/>
      <c r="EK22" s="70"/>
      <c r="EL22" s="71"/>
      <c r="EM22" s="71"/>
      <c r="EN22" s="72"/>
      <c r="EO22" s="68"/>
      <c r="EP22" s="68"/>
      <c r="EQ22" s="86"/>
      <c r="ER22" s="86"/>
      <c r="ES22" s="86"/>
      <c r="ET22" s="87"/>
      <c r="EU22" s="69"/>
      <c r="EV22" s="69"/>
      <c r="EW22" s="69"/>
      <c r="EX22" s="69"/>
      <c r="EY22" s="69"/>
      <c r="EZ22" s="69"/>
      <c r="FA22" s="70"/>
      <c r="FB22" s="71"/>
      <c r="FC22" s="71"/>
      <c r="FD22" s="72"/>
      <c r="FE22" s="68"/>
      <c r="FF22" s="68"/>
      <c r="FG22" s="86"/>
      <c r="FH22" s="86"/>
      <c r="FI22" s="86"/>
      <c r="FJ22" s="87"/>
      <c r="FK22" s="69"/>
      <c r="FL22" s="69"/>
      <c r="FM22" s="69"/>
      <c r="FN22" s="69"/>
      <c r="FO22" s="69"/>
      <c r="FP22" s="69"/>
      <c r="FQ22" s="70"/>
      <c r="FR22" s="71"/>
      <c r="FS22" s="71"/>
      <c r="FT22" s="72"/>
      <c r="FU22" s="68"/>
      <c r="FV22" s="68"/>
      <c r="FW22" s="86"/>
      <c r="FX22" s="86"/>
      <c r="FY22" s="86"/>
      <c r="FZ22" s="87"/>
      <c r="GA22" s="69"/>
      <c r="GB22" s="69"/>
      <c r="GC22" s="69"/>
      <c r="GD22" s="69"/>
      <c r="GE22" s="69"/>
      <c r="GF22" s="69"/>
      <c r="GG22" s="70"/>
      <c r="GH22" s="71"/>
      <c r="GI22" s="71"/>
      <c r="GJ22" s="72"/>
      <c r="GK22" s="68"/>
      <c r="GL22" s="68"/>
      <c r="GM22" s="86"/>
      <c r="GN22" s="86"/>
      <c r="GO22" s="86"/>
      <c r="GP22" s="87"/>
      <c r="GQ22" s="69"/>
      <c r="GR22" s="69"/>
      <c r="GS22" s="69"/>
      <c r="GT22" s="69"/>
      <c r="GU22" s="69"/>
      <c r="GV22" s="69"/>
      <c r="GW22" s="70"/>
      <c r="GX22" s="71"/>
      <c r="GY22" s="71"/>
      <c r="GZ22" s="72"/>
      <c r="HA22" s="68"/>
      <c r="HB22" s="68"/>
      <c r="HC22" s="86"/>
      <c r="HD22" s="86"/>
      <c r="HE22" s="86"/>
      <c r="HF22" s="87"/>
      <c r="HG22" s="69"/>
      <c r="HH22" s="69"/>
      <c r="HI22" s="69"/>
      <c r="HJ22" s="69"/>
      <c r="HK22" s="69"/>
      <c r="HL22" s="69"/>
      <c r="HM22" s="70"/>
      <c r="HN22" s="71"/>
      <c r="HO22" s="71"/>
      <c r="HP22" s="72"/>
      <c r="HQ22" s="68"/>
      <c r="HR22" s="68"/>
      <c r="HS22" s="86"/>
      <c r="HT22" s="86"/>
      <c r="HU22" s="86"/>
      <c r="HV22" s="87"/>
      <c r="HW22" s="69"/>
      <c r="HX22" s="69"/>
      <c r="HY22" s="69"/>
      <c r="HZ22" s="69"/>
      <c r="IA22" s="69"/>
      <c r="IB22" s="69"/>
      <c r="IC22" s="70"/>
      <c r="ID22" s="71"/>
      <c r="IE22" s="71"/>
      <c r="IF22" s="72"/>
      <c r="IG22" s="68"/>
      <c r="IH22" s="68"/>
      <c r="II22" s="86"/>
      <c r="IJ22" s="86"/>
      <c r="IK22" s="86"/>
      <c r="IL22" s="87"/>
      <c r="IM22" s="69"/>
      <c r="IN22" s="69"/>
      <c r="IO22" s="69"/>
      <c r="IP22" s="69"/>
      <c r="IQ22" s="69"/>
      <c r="IR22" s="69"/>
    </row>
    <row r="23" spans="1:21" ht="53.25" customHeight="1" thickBot="1">
      <c r="A23" s="45">
        <v>8</v>
      </c>
      <c r="B23" s="46"/>
      <c r="C23" s="47">
        <v>80110</v>
      </c>
      <c r="D23" s="34" t="s">
        <v>26</v>
      </c>
      <c r="E23" s="35" t="s">
        <v>9</v>
      </c>
      <c r="F23" s="48" t="s">
        <v>22</v>
      </c>
      <c r="G23" s="37">
        <f t="shared" si="1"/>
        <v>2999474</v>
      </c>
      <c r="H23" s="113">
        <v>39188</v>
      </c>
      <c r="I23" s="106">
        <f t="shared" si="4"/>
        <v>1931271</v>
      </c>
      <c r="J23" s="30">
        <v>47344</v>
      </c>
      <c r="K23" s="30">
        <v>1441700</v>
      </c>
      <c r="L23" s="30">
        <v>120460</v>
      </c>
      <c r="M23" s="30"/>
      <c r="N23" s="30">
        <v>0</v>
      </c>
      <c r="O23" s="30">
        <v>71767</v>
      </c>
      <c r="P23" s="83">
        <v>250000</v>
      </c>
      <c r="Q23" s="76">
        <f>SUM(R23:U23)</f>
        <v>1029015</v>
      </c>
      <c r="R23" s="30">
        <v>104648</v>
      </c>
      <c r="S23" s="30">
        <v>102901</v>
      </c>
      <c r="T23" s="30">
        <v>771466</v>
      </c>
      <c r="U23" s="30">
        <v>50000</v>
      </c>
    </row>
    <row r="24" spans="1:252" s="73" customFormat="1" ht="43.5" customHeight="1" thickBot="1">
      <c r="A24" s="126">
        <v>9</v>
      </c>
      <c r="B24" s="20"/>
      <c r="C24" s="20"/>
      <c r="D24" s="21" t="s">
        <v>41</v>
      </c>
      <c r="E24" s="22" t="s">
        <v>9</v>
      </c>
      <c r="F24" s="23" t="s">
        <v>38</v>
      </c>
      <c r="G24" s="40">
        <f>H24+I24+Q24</f>
        <v>706705.8749999999</v>
      </c>
      <c r="H24" s="122">
        <v>0</v>
      </c>
      <c r="I24" s="123">
        <f t="shared" si="4"/>
        <v>23300</v>
      </c>
      <c r="J24" s="41">
        <f>SUM(J25:J27)</f>
        <v>23300</v>
      </c>
      <c r="K24" s="41">
        <f aca="true" t="shared" si="6" ref="K24:P24">SUM(K25:K27)</f>
        <v>0</v>
      </c>
      <c r="L24" s="41">
        <f t="shared" si="6"/>
        <v>0</v>
      </c>
      <c r="M24" s="41">
        <f t="shared" si="6"/>
        <v>0</v>
      </c>
      <c r="N24" s="41">
        <f t="shared" si="6"/>
        <v>0</v>
      </c>
      <c r="O24" s="41">
        <f t="shared" si="6"/>
        <v>0</v>
      </c>
      <c r="P24" s="41">
        <f t="shared" si="6"/>
        <v>0</v>
      </c>
      <c r="Q24" s="104">
        <f>SUM(Q25:Q27)</f>
        <v>683405.8749999999</v>
      </c>
      <c r="R24" s="128">
        <f>SUM(R25:R27)</f>
        <v>235270.87500000003</v>
      </c>
      <c r="S24" s="128">
        <f>SUM(S25:S27)</f>
        <v>0</v>
      </c>
      <c r="T24" s="128">
        <f>SUM(T25:T27)</f>
        <v>448135</v>
      </c>
      <c r="U24" s="128">
        <f>SUM(U25:U27)</f>
        <v>0</v>
      </c>
      <c r="V24"/>
      <c r="W24"/>
      <c r="X24"/>
      <c r="Y24"/>
      <c r="Z24" s="69"/>
      <c r="AA24" s="69"/>
      <c r="AB24" s="69"/>
      <c r="AC24" s="70"/>
      <c r="AD24" s="71"/>
      <c r="AE24" s="71"/>
      <c r="AF24" s="72"/>
      <c r="AG24" s="68"/>
      <c r="AH24" s="68"/>
      <c r="AI24" s="86"/>
      <c r="AJ24" s="86"/>
      <c r="AK24" s="86"/>
      <c r="AL24" s="87"/>
      <c r="AM24" s="69"/>
      <c r="AN24" s="69"/>
      <c r="AO24" s="69"/>
      <c r="AP24" s="69"/>
      <c r="AQ24" s="69"/>
      <c r="AR24" s="69"/>
      <c r="AS24" s="70"/>
      <c r="AT24" s="71"/>
      <c r="AU24" s="71"/>
      <c r="AV24" s="72"/>
      <c r="AW24" s="68"/>
      <c r="AX24" s="68"/>
      <c r="AY24" s="86"/>
      <c r="AZ24" s="86"/>
      <c r="BA24" s="86"/>
      <c r="BB24" s="87"/>
      <c r="BC24" s="69"/>
      <c r="BD24" s="69"/>
      <c r="BE24" s="69"/>
      <c r="BF24" s="69"/>
      <c r="BG24" s="69"/>
      <c r="BH24" s="69"/>
      <c r="BI24" s="70"/>
      <c r="BJ24" s="71"/>
      <c r="BK24" s="71"/>
      <c r="BL24" s="72"/>
      <c r="BM24" s="68"/>
      <c r="BN24" s="68"/>
      <c r="BO24" s="86"/>
      <c r="BP24" s="86"/>
      <c r="BQ24" s="86"/>
      <c r="BR24" s="87"/>
      <c r="BS24" s="69"/>
      <c r="BT24" s="69"/>
      <c r="BU24" s="69"/>
      <c r="BV24" s="69"/>
      <c r="BW24" s="69"/>
      <c r="BX24" s="69"/>
      <c r="BY24" s="70"/>
      <c r="BZ24" s="71"/>
      <c r="CA24" s="71"/>
      <c r="CB24" s="72"/>
      <c r="CC24" s="68"/>
      <c r="CD24" s="68"/>
      <c r="CE24" s="86"/>
      <c r="CF24" s="86"/>
      <c r="CG24" s="86"/>
      <c r="CH24" s="87"/>
      <c r="CI24" s="69"/>
      <c r="CJ24" s="69"/>
      <c r="CK24" s="69"/>
      <c r="CL24" s="69"/>
      <c r="CM24" s="69"/>
      <c r="CN24" s="69"/>
      <c r="CO24" s="70"/>
      <c r="CP24" s="71"/>
      <c r="CQ24" s="71"/>
      <c r="CR24" s="72"/>
      <c r="CS24" s="68"/>
      <c r="CT24" s="68"/>
      <c r="CU24" s="86"/>
      <c r="CV24" s="86"/>
      <c r="CW24" s="86"/>
      <c r="CX24" s="87"/>
      <c r="CY24" s="69"/>
      <c r="CZ24" s="69"/>
      <c r="DA24" s="69"/>
      <c r="DB24" s="69"/>
      <c r="DC24" s="69"/>
      <c r="DD24" s="69"/>
      <c r="DE24" s="70"/>
      <c r="DF24" s="71"/>
      <c r="DG24" s="71"/>
      <c r="DH24" s="72"/>
      <c r="DI24" s="68"/>
      <c r="DJ24" s="68"/>
      <c r="DK24" s="86"/>
      <c r="DL24" s="86"/>
      <c r="DM24" s="86"/>
      <c r="DN24" s="87"/>
      <c r="DO24" s="69"/>
      <c r="DP24" s="69"/>
      <c r="DQ24" s="69"/>
      <c r="DR24" s="69"/>
      <c r="DS24" s="69"/>
      <c r="DT24" s="69"/>
      <c r="DU24" s="70"/>
      <c r="DV24" s="71"/>
      <c r="DW24" s="71"/>
      <c r="DX24" s="72"/>
      <c r="DY24" s="68"/>
      <c r="DZ24" s="68"/>
      <c r="EA24" s="86"/>
      <c r="EB24" s="86"/>
      <c r="EC24" s="86"/>
      <c r="ED24" s="87"/>
      <c r="EE24" s="69"/>
      <c r="EF24" s="69"/>
      <c r="EG24" s="69"/>
      <c r="EH24" s="69"/>
      <c r="EI24" s="69"/>
      <c r="EJ24" s="69"/>
      <c r="EK24" s="70"/>
      <c r="EL24" s="71"/>
      <c r="EM24" s="71"/>
      <c r="EN24" s="72"/>
      <c r="EO24" s="68"/>
      <c r="EP24" s="68"/>
      <c r="EQ24" s="86"/>
      <c r="ER24" s="86"/>
      <c r="ES24" s="86"/>
      <c r="ET24" s="87"/>
      <c r="EU24" s="69"/>
      <c r="EV24" s="69"/>
      <c r="EW24" s="69"/>
      <c r="EX24" s="69"/>
      <c r="EY24" s="69"/>
      <c r="EZ24" s="69"/>
      <c r="FA24" s="70"/>
      <c r="FB24" s="71"/>
      <c r="FC24" s="71"/>
      <c r="FD24" s="72"/>
      <c r="FE24" s="68"/>
      <c r="FF24" s="68"/>
      <c r="FG24" s="86"/>
      <c r="FH24" s="86"/>
      <c r="FI24" s="86"/>
      <c r="FJ24" s="87"/>
      <c r="FK24" s="69"/>
      <c r="FL24" s="69"/>
      <c r="FM24" s="69"/>
      <c r="FN24" s="69"/>
      <c r="FO24" s="69"/>
      <c r="FP24" s="69"/>
      <c r="FQ24" s="70"/>
      <c r="FR24" s="71"/>
      <c r="FS24" s="71"/>
      <c r="FT24" s="72"/>
      <c r="FU24" s="68"/>
      <c r="FV24" s="68"/>
      <c r="FW24" s="86"/>
      <c r="FX24" s="86"/>
      <c r="FY24" s="86"/>
      <c r="FZ24" s="87"/>
      <c r="GA24" s="69"/>
      <c r="GB24" s="69"/>
      <c r="GC24" s="69"/>
      <c r="GD24" s="69"/>
      <c r="GE24" s="69"/>
      <c r="GF24" s="69"/>
      <c r="GG24" s="70"/>
      <c r="GH24" s="71"/>
      <c r="GI24" s="71"/>
      <c r="GJ24" s="72"/>
      <c r="GK24" s="68"/>
      <c r="GL24" s="68"/>
      <c r="GM24" s="86"/>
      <c r="GN24" s="86"/>
      <c r="GO24" s="86"/>
      <c r="GP24" s="87"/>
      <c r="GQ24" s="69"/>
      <c r="GR24" s="69"/>
      <c r="GS24" s="69"/>
      <c r="GT24" s="69"/>
      <c r="GU24" s="69"/>
      <c r="GV24" s="69"/>
      <c r="GW24" s="70"/>
      <c r="GX24" s="71"/>
      <c r="GY24" s="71"/>
      <c r="GZ24" s="72"/>
      <c r="HA24" s="68"/>
      <c r="HB24" s="68"/>
      <c r="HC24" s="86"/>
      <c r="HD24" s="86"/>
      <c r="HE24" s="86"/>
      <c r="HF24" s="87"/>
      <c r="HG24" s="69"/>
      <c r="HH24" s="69"/>
      <c r="HI24" s="69"/>
      <c r="HJ24" s="69"/>
      <c r="HK24" s="69"/>
      <c r="HL24" s="69"/>
      <c r="HM24" s="70"/>
      <c r="HN24" s="71"/>
      <c r="HO24" s="71"/>
      <c r="HP24" s="72"/>
      <c r="HQ24" s="68"/>
      <c r="HR24" s="68"/>
      <c r="HS24" s="86"/>
      <c r="HT24" s="86"/>
      <c r="HU24" s="86"/>
      <c r="HV24" s="87"/>
      <c r="HW24" s="69"/>
      <c r="HX24" s="69"/>
      <c r="HY24" s="69"/>
      <c r="HZ24" s="69"/>
      <c r="IA24" s="69"/>
      <c r="IB24" s="69"/>
      <c r="IC24" s="70"/>
      <c r="ID24" s="71"/>
      <c r="IE24" s="71"/>
      <c r="IF24" s="72"/>
      <c r="IG24" s="68"/>
      <c r="IH24" s="68"/>
      <c r="II24" s="86"/>
      <c r="IJ24" s="86"/>
      <c r="IK24" s="86"/>
      <c r="IL24" s="87"/>
      <c r="IM24" s="69"/>
      <c r="IN24" s="69"/>
      <c r="IO24" s="69"/>
      <c r="IP24" s="69"/>
      <c r="IQ24" s="69"/>
      <c r="IR24" s="69"/>
    </row>
    <row r="25" spans="1:21" ht="29.25" customHeight="1">
      <c r="A25" s="56"/>
      <c r="B25" s="57" t="s">
        <v>13</v>
      </c>
      <c r="C25" s="26" t="s">
        <v>15</v>
      </c>
      <c r="D25" s="119" t="s">
        <v>43</v>
      </c>
      <c r="E25" s="43"/>
      <c r="F25" s="28"/>
      <c r="G25" s="29">
        <f t="shared" si="1"/>
        <v>544265.7</v>
      </c>
      <c r="H25" s="121">
        <v>0</v>
      </c>
      <c r="I25" s="75">
        <f t="shared" si="4"/>
        <v>17000</v>
      </c>
      <c r="J25" s="30">
        <v>17000</v>
      </c>
      <c r="K25" s="44"/>
      <c r="L25" s="30"/>
      <c r="M25" s="44"/>
      <c r="N25" s="44"/>
      <c r="O25" s="44"/>
      <c r="P25" s="44"/>
      <c r="Q25" s="76">
        <f>SUM(R25:U25)</f>
        <v>527265.7</v>
      </c>
      <c r="R25" s="44">
        <f>(T25*20/80)+((T25*100/80)*22%)</f>
        <v>181517.7</v>
      </c>
      <c r="S25" s="44"/>
      <c r="T25" s="44">
        <v>345748</v>
      </c>
      <c r="U25" s="44"/>
    </row>
    <row r="26" spans="1:21" ht="27.75" customHeight="1">
      <c r="A26" s="56"/>
      <c r="B26" s="127">
        <v>900</v>
      </c>
      <c r="C26" s="26">
        <v>90004</v>
      </c>
      <c r="D26" s="119" t="s">
        <v>45</v>
      </c>
      <c r="E26" s="43"/>
      <c r="F26" s="28"/>
      <c r="G26" s="29">
        <f t="shared" si="1"/>
        <v>25604.575</v>
      </c>
      <c r="H26" s="113">
        <v>0</v>
      </c>
      <c r="I26" s="75">
        <f t="shared" si="4"/>
        <v>1200</v>
      </c>
      <c r="J26" s="66">
        <v>1200</v>
      </c>
      <c r="K26" s="66"/>
      <c r="L26" s="66"/>
      <c r="M26" s="66"/>
      <c r="N26" s="66"/>
      <c r="O26" s="66"/>
      <c r="P26" s="66"/>
      <c r="Q26" s="116">
        <f>SUM(R26:U26)</f>
        <v>24404.575</v>
      </c>
      <c r="R26" s="44">
        <f>(T26*20/80)+((T26*100/80)*22%)</f>
        <v>8401.575</v>
      </c>
      <c r="S26" s="66"/>
      <c r="T26" s="44">
        <v>16003</v>
      </c>
      <c r="U26" s="66"/>
    </row>
    <row r="27" spans="1:21" ht="33" customHeight="1" thickBot="1">
      <c r="A27" s="56"/>
      <c r="B27" s="57">
        <v>926</v>
      </c>
      <c r="C27" s="26" t="s">
        <v>42</v>
      </c>
      <c r="D27" s="119" t="s">
        <v>46</v>
      </c>
      <c r="E27" s="43"/>
      <c r="F27" s="28"/>
      <c r="G27" s="29">
        <f t="shared" si="1"/>
        <v>136835.6</v>
      </c>
      <c r="H27" s="113">
        <v>0</v>
      </c>
      <c r="I27" s="75">
        <f t="shared" si="4"/>
        <v>5100</v>
      </c>
      <c r="J27" s="30">
        <v>5100</v>
      </c>
      <c r="K27" s="66"/>
      <c r="L27" s="30"/>
      <c r="M27" s="66"/>
      <c r="N27" s="66"/>
      <c r="O27" s="66"/>
      <c r="P27" s="66"/>
      <c r="Q27" s="76">
        <f>SUM(R27:U27)</f>
        <v>131735.6</v>
      </c>
      <c r="R27" s="44">
        <f>(T27*20/80)+((T27*100/80)*22%)</f>
        <v>45351.6</v>
      </c>
      <c r="S27" s="66"/>
      <c r="T27" s="44">
        <v>86384</v>
      </c>
      <c r="U27" s="66"/>
    </row>
    <row r="28" spans="1:21" s="50" customFormat="1" ht="34.5" customHeight="1" thickBot="1">
      <c r="A28" s="131" t="s">
        <v>18</v>
      </c>
      <c r="B28" s="132"/>
      <c r="C28" s="132"/>
      <c r="D28" s="132"/>
      <c r="E28" s="132"/>
      <c r="F28" s="133"/>
      <c r="G28" s="40">
        <f>H28+I28+Q28</f>
        <v>5932664.875</v>
      </c>
      <c r="H28" s="49">
        <f>H$21+H$13+H$24+H20</f>
        <v>70806</v>
      </c>
      <c r="I28" s="104">
        <f>I$21+I$13+I24+I19</f>
        <v>2888633</v>
      </c>
      <c r="J28" s="49">
        <f>J$21+J$13+J24+J19</f>
        <v>383956</v>
      </c>
      <c r="K28" s="49">
        <f aca="true" t="shared" si="7" ref="K28:P28">K$21+K$13+K24+K19</f>
        <v>1441700</v>
      </c>
      <c r="L28" s="49">
        <f t="shared" si="7"/>
        <v>273060</v>
      </c>
      <c r="M28" s="49">
        <f t="shared" si="7"/>
        <v>6662</v>
      </c>
      <c r="N28" s="49">
        <f t="shared" si="7"/>
        <v>407194</v>
      </c>
      <c r="O28" s="49">
        <f t="shared" si="7"/>
        <v>126061</v>
      </c>
      <c r="P28" s="49">
        <f t="shared" si="7"/>
        <v>250000</v>
      </c>
      <c r="Q28" s="104">
        <f>Q$21+Q$13+Q24+Q19</f>
        <v>2973225.875</v>
      </c>
      <c r="R28" s="49">
        <f>R$21+R$13+R24+R19</f>
        <v>759208.875</v>
      </c>
      <c r="S28" s="49">
        <f>S$21+S$13+S24+S19</f>
        <v>102901</v>
      </c>
      <c r="T28" s="49">
        <f>T$21+T$13+T24+T19</f>
        <v>1219601</v>
      </c>
      <c r="U28" s="49">
        <f>U$21+U$13+U24+U19</f>
        <v>50000</v>
      </c>
    </row>
    <row r="29" spans="1:8" ht="15.75">
      <c r="A29" s="51"/>
      <c r="B29" s="51"/>
      <c r="C29" s="52"/>
      <c r="D29" s="53"/>
      <c r="E29" s="54"/>
      <c r="F29" s="55"/>
      <c r="G29" s="51"/>
      <c r="H29" s="51"/>
    </row>
    <row r="30" spans="1:8" ht="15.75" hidden="1">
      <c r="A30" s="51"/>
      <c r="B30" s="51"/>
      <c r="C30" s="52"/>
      <c r="D30" s="53"/>
      <c r="E30" s="54"/>
      <c r="F30" s="55"/>
      <c r="G30" s="51"/>
      <c r="H30" s="51"/>
    </row>
    <row r="31" spans="1:8" ht="15.75">
      <c r="A31" s="51"/>
      <c r="B31" s="51"/>
      <c r="C31" s="52"/>
      <c r="D31" s="53"/>
      <c r="E31" s="51"/>
      <c r="F31" s="52"/>
      <c r="G31" s="51"/>
      <c r="H31" s="51"/>
    </row>
    <row r="32" ht="15.75">
      <c r="D32" s="53"/>
    </row>
    <row r="33" ht="9.75" customHeight="1"/>
  </sheetData>
  <mergeCells count="5">
    <mergeCell ref="I6:Q6"/>
    <mergeCell ref="A28:F28"/>
    <mergeCell ref="Q7:U8"/>
    <mergeCell ref="R9:U9"/>
    <mergeCell ref="M9:P9"/>
  </mergeCells>
  <printOptions/>
  <pageMargins left="0.3937007874015748" right="0.3937007874015748" top="0.7874015748031497" bottom="0.7874015748031497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Mariola Rostkowska</cp:lastModifiedBy>
  <cp:lastPrinted>2005-07-13T10:42:09Z</cp:lastPrinted>
  <dcterms:created xsi:type="dcterms:W3CDTF">2004-04-29T10:30:09Z</dcterms:created>
  <dcterms:modified xsi:type="dcterms:W3CDTF">2005-07-13T10:42:23Z</dcterms:modified>
  <cp:category/>
  <cp:version/>
  <cp:contentType/>
  <cp:contentStatus/>
</cp:coreProperties>
</file>